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5\4-BEST\2-OBJEDNAVKY\4225003_Znojmo_DPS\Projekt PDF\"/>
    </mc:Choice>
  </mc:AlternateContent>
  <xr:revisionPtr revIDLastSave="0" documentId="8_{A395C436-42C8-4A82-A1AC-F208BBE621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vba" sheetId="1" r:id="rId1"/>
    <sheet name="VzorPolozky" sheetId="10" state="hidden" r:id="rId2"/>
    <sheet name="01 25A009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25A009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25A009 Pol'!$A$1:$Y$277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67" i="12"/>
  <c r="BA264" i="12"/>
  <c r="BA81" i="12"/>
  <c r="BA76" i="12"/>
  <c r="G9" i="12"/>
  <c r="I9" i="12"/>
  <c r="K9" i="12"/>
  <c r="M9" i="12"/>
  <c r="O9" i="12"/>
  <c r="Q9" i="12"/>
  <c r="V9" i="12"/>
  <c r="G11" i="12"/>
  <c r="I11" i="12"/>
  <c r="K11" i="12"/>
  <c r="M11" i="12"/>
  <c r="O11" i="12"/>
  <c r="Q11" i="12"/>
  <c r="V11" i="12"/>
  <c r="G15" i="12"/>
  <c r="I15" i="12"/>
  <c r="K15" i="12"/>
  <c r="M15" i="12"/>
  <c r="O15" i="12"/>
  <c r="Q15" i="12"/>
  <c r="V15" i="12"/>
  <c r="G20" i="12"/>
  <c r="I20" i="12"/>
  <c r="K20" i="12"/>
  <c r="M20" i="12"/>
  <c r="O20" i="12"/>
  <c r="Q20" i="12"/>
  <c r="V20" i="12"/>
  <c r="G25" i="12"/>
  <c r="I25" i="12"/>
  <c r="K25" i="12"/>
  <c r="M25" i="12"/>
  <c r="O25" i="12"/>
  <c r="Q25" i="12"/>
  <c r="V25" i="12"/>
  <c r="G29" i="12"/>
  <c r="I29" i="12"/>
  <c r="K29" i="12"/>
  <c r="M29" i="12"/>
  <c r="O29" i="12"/>
  <c r="Q29" i="12"/>
  <c r="V29" i="12"/>
  <c r="G33" i="12"/>
  <c r="I33" i="12"/>
  <c r="K33" i="12"/>
  <c r="M33" i="12"/>
  <c r="O33" i="12"/>
  <c r="Q33" i="12"/>
  <c r="V33" i="12"/>
  <c r="G38" i="12"/>
  <c r="I38" i="12"/>
  <c r="K38" i="12"/>
  <c r="M38" i="12"/>
  <c r="O38" i="12"/>
  <c r="Q38" i="12"/>
  <c r="V38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7" i="12"/>
  <c r="I47" i="12"/>
  <c r="K47" i="12"/>
  <c r="M47" i="12"/>
  <c r="O47" i="12"/>
  <c r="Q47" i="12"/>
  <c r="V47" i="12"/>
  <c r="G51" i="12"/>
  <c r="I51" i="12"/>
  <c r="K51" i="12"/>
  <c r="M51" i="12"/>
  <c r="O51" i="12"/>
  <c r="Q51" i="12"/>
  <c r="V51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61" i="12"/>
  <c r="G60" i="12" s="1"/>
  <c r="I61" i="12"/>
  <c r="I60" i="12" s="1"/>
  <c r="K61" i="12"/>
  <c r="K60" i="12" s="1"/>
  <c r="M61" i="12"/>
  <c r="M60" i="12" s="1"/>
  <c r="O61" i="12"/>
  <c r="O60" i="12" s="1"/>
  <c r="Q61" i="12"/>
  <c r="Q60" i="12" s="1"/>
  <c r="V61" i="12"/>
  <c r="V60" i="12" s="1"/>
  <c r="G64" i="12"/>
  <c r="I64" i="12"/>
  <c r="K64" i="12"/>
  <c r="M64" i="12"/>
  <c r="O64" i="12"/>
  <c r="Q64" i="12"/>
  <c r="V64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5" i="12"/>
  <c r="I75" i="12"/>
  <c r="K75" i="12"/>
  <c r="M75" i="12"/>
  <c r="O75" i="12"/>
  <c r="Q75" i="12"/>
  <c r="V75" i="12"/>
  <c r="G80" i="12"/>
  <c r="I80" i="12"/>
  <c r="K80" i="12"/>
  <c r="M80" i="12"/>
  <c r="O80" i="12"/>
  <c r="Q80" i="12"/>
  <c r="V80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7" i="12"/>
  <c r="G96" i="12" s="1"/>
  <c r="I97" i="12"/>
  <c r="I96" i="12" s="1"/>
  <c r="K97" i="12"/>
  <c r="K96" i="12" s="1"/>
  <c r="M97" i="12"/>
  <c r="M96" i="12" s="1"/>
  <c r="O97" i="12"/>
  <c r="O96" i="12" s="1"/>
  <c r="Q97" i="12"/>
  <c r="Q96" i="12" s="1"/>
  <c r="V97" i="12"/>
  <c r="V96" i="12" s="1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G128" i="12"/>
  <c r="I128" i="12"/>
  <c r="K128" i="12"/>
  <c r="M128" i="12"/>
  <c r="O128" i="12"/>
  <c r="Q128" i="12"/>
  <c r="V128" i="12"/>
  <c r="G131" i="12"/>
  <c r="I131" i="12"/>
  <c r="K131" i="12"/>
  <c r="M131" i="12"/>
  <c r="O131" i="12"/>
  <c r="Q131" i="12"/>
  <c r="V131" i="12"/>
  <c r="G134" i="12"/>
  <c r="I134" i="12"/>
  <c r="K134" i="12"/>
  <c r="M134" i="12"/>
  <c r="O134" i="12"/>
  <c r="Q134" i="12"/>
  <c r="V134" i="12"/>
  <c r="G137" i="12"/>
  <c r="I137" i="12"/>
  <c r="K137" i="12"/>
  <c r="M137" i="12"/>
  <c r="O137" i="12"/>
  <c r="Q137" i="12"/>
  <c r="V137" i="12"/>
  <c r="G140" i="12"/>
  <c r="I140" i="12"/>
  <c r="K140" i="12"/>
  <c r="M140" i="12"/>
  <c r="O140" i="12"/>
  <c r="Q140" i="12"/>
  <c r="V140" i="12"/>
  <c r="G143" i="12"/>
  <c r="I143" i="12"/>
  <c r="K143" i="12"/>
  <c r="M143" i="12"/>
  <c r="O143" i="12"/>
  <c r="Q143" i="12"/>
  <c r="V143" i="12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G158" i="12"/>
  <c r="I158" i="12"/>
  <c r="K158" i="12"/>
  <c r="M158" i="12"/>
  <c r="O158" i="12"/>
  <c r="Q158" i="12"/>
  <c r="V158" i="12"/>
  <c r="G161" i="12"/>
  <c r="I161" i="12"/>
  <c r="K161" i="12"/>
  <c r="M161" i="12"/>
  <c r="O161" i="12"/>
  <c r="Q161" i="12"/>
  <c r="V161" i="12"/>
  <c r="G164" i="12"/>
  <c r="I164" i="12"/>
  <c r="K164" i="12"/>
  <c r="M164" i="12"/>
  <c r="O164" i="12"/>
  <c r="Q164" i="12"/>
  <c r="V164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V168" i="12"/>
  <c r="G171" i="12"/>
  <c r="I171" i="12"/>
  <c r="K171" i="12"/>
  <c r="M171" i="12"/>
  <c r="O171" i="12"/>
  <c r="Q171" i="12"/>
  <c r="V171" i="12"/>
  <c r="G174" i="12"/>
  <c r="I174" i="12"/>
  <c r="K174" i="12"/>
  <c r="M174" i="12"/>
  <c r="O174" i="12"/>
  <c r="Q174" i="12"/>
  <c r="V174" i="12"/>
  <c r="G178" i="12"/>
  <c r="I178" i="12"/>
  <c r="K178" i="12"/>
  <c r="M178" i="12"/>
  <c r="O178" i="12"/>
  <c r="Q178" i="12"/>
  <c r="V178" i="12"/>
  <c r="G180" i="12"/>
  <c r="I180" i="12"/>
  <c r="K180" i="12"/>
  <c r="M180" i="12"/>
  <c r="O180" i="12"/>
  <c r="Q180" i="12"/>
  <c r="V180" i="12"/>
  <c r="G182" i="12"/>
  <c r="I182" i="12"/>
  <c r="K182" i="12"/>
  <c r="M182" i="12"/>
  <c r="O182" i="12"/>
  <c r="Q182" i="12"/>
  <c r="V182" i="12"/>
  <c r="G186" i="12"/>
  <c r="I186" i="12"/>
  <c r="K186" i="12"/>
  <c r="M186" i="12"/>
  <c r="O186" i="12"/>
  <c r="Q186" i="12"/>
  <c r="V186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Q195" i="12"/>
  <c r="V195" i="12"/>
  <c r="G197" i="12"/>
  <c r="I197" i="12"/>
  <c r="K197" i="12"/>
  <c r="M197" i="12"/>
  <c r="O197" i="12"/>
  <c r="Q197" i="12"/>
  <c r="V197" i="12"/>
  <c r="G200" i="12"/>
  <c r="I200" i="12"/>
  <c r="K200" i="12"/>
  <c r="M200" i="12"/>
  <c r="O200" i="12"/>
  <c r="Q200" i="12"/>
  <c r="V200" i="12"/>
  <c r="G203" i="12"/>
  <c r="I203" i="12"/>
  <c r="K203" i="12"/>
  <c r="M203" i="12"/>
  <c r="O203" i="12"/>
  <c r="Q203" i="12"/>
  <c r="V203" i="12"/>
  <c r="G208" i="12"/>
  <c r="I208" i="12"/>
  <c r="K208" i="12"/>
  <c r="M208" i="12"/>
  <c r="O208" i="12"/>
  <c r="Q208" i="12"/>
  <c r="V208" i="12"/>
  <c r="G211" i="12"/>
  <c r="I211" i="12"/>
  <c r="K211" i="12"/>
  <c r="M211" i="12"/>
  <c r="O211" i="12"/>
  <c r="Q211" i="12"/>
  <c r="V211" i="12"/>
  <c r="G219" i="12"/>
  <c r="I219" i="12"/>
  <c r="K219" i="12"/>
  <c r="M219" i="12"/>
  <c r="O219" i="12"/>
  <c r="Q219" i="12"/>
  <c r="V219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3" i="12"/>
  <c r="G232" i="12" s="1"/>
  <c r="I233" i="12"/>
  <c r="I232" i="12" s="1"/>
  <c r="K233" i="12"/>
  <c r="K232" i="12" s="1"/>
  <c r="M233" i="12"/>
  <c r="M232" i="12" s="1"/>
  <c r="O233" i="12"/>
  <c r="O232" i="12" s="1"/>
  <c r="Q233" i="12"/>
  <c r="Q232" i="12" s="1"/>
  <c r="V233" i="12"/>
  <c r="V232" i="12" s="1"/>
  <c r="G235" i="12"/>
  <c r="I235" i="12"/>
  <c r="K235" i="12"/>
  <c r="M235" i="12"/>
  <c r="O235" i="12"/>
  <c r="Q235" i="12"/>
  <c r="V235" i="12"/>
  <c r="G237" i="12"/>
  <c r="I237" i="12"/>
  <c r="K237" i="12"/>
  <c r="M237" i="12"/>
  <c r="O237" i="12"/>
  <c r="Q237" i="12"/>
  <c r="V237" i="12"/>
  <c r="G240" i="12"/>
  <c r="I240" i="12"/>
  <c r="K240" i="12"/>
  <c r="M240" i="12"/>
  <c r="O240" i="12"/>
  <c r="Q240" i="12"/>
  <c r="V240" i="12"/>
  <c r="G241" i="12"/>
  <c r="I241" i="12"/>
  <c r="K241" i="12"/>
  <c r="M241" i="12"/>
  <c r="O241" i="12"/>
  <c r="Q241" i="12"/>
  <c r="V241" i="12"/>
  <c r="G243" i="12"/>
  <c r="I243" i="12"/>
  <c r="K243" i="12"/>
  <c r="M243" i="12"/>
  <c r="O243" i="12"/>
  <c r="Q243" i="12"/>
  <c r="V243" i="12"/>
  <c r="G246" i="12"/>
  <c r="I246" i="12"/>
  <c r="K246" i="12"/>
  <c r="M246" i="12"/>
  <c r="O246" i="12"/>
  <c r="Q246" i="12"/>
  <c r="V246" i="12"/>
  <c r="G248" i="12"/>
  <c r="I248" i="12"/>
  <c r="K248" i="12"/>
  <c r="M248" i="12"/>
  <c r="O248" i="12"/>
  <c r="Q248" i="12"/>
  <c r="V248" i="12"/>
  <c r="G250" i="12"/>
  <c r="I250" i="12"/>
  <c r="K250" i="12"/>
  <c r="M250" i="12"/>
  <c r="O250" i="12"/>
  <c r="Q250" i="12"/>
  <c r="V250" i="12"/>
  <c r="G252" i="12"/>
  <c r="I252" i="12"/>
  <c r="K252" i="12"/>
  <c r="M252" i="12"/>
  <c r="O252" i="12"/>
  <c r="Q252" i="12"/>
  <c r="V252" i="12"/>
  <c r="G254" i="12"/>
  <c r="I254" i="12"/>
  <c r="K254" i="12"/>
  <c r="M254" i="12"/>
  <c r="O254" i="12"/>
  <c r="Q254" i="12"/>
  <c r="V254" i="12"/>
  <c r="G256" i="12"/>
  <c r="I256" i="12"/>
  <c r="K256" i="12"/>
  <c r="M256" i="12"/>
  <c r="O256" i="12"/>
  <c r="Q256" i="12"/>
  <c r="V256" i="12"/>
  <c r="G258" i="12"/>
  <c r="I258" i="12"/>
  <c r="K258" i="12"/>
  <c r="M258" i="12"/>
  <c r="O258" i="12"/>
  <c r="Q258" i="12"/>
  <c r="V258" i="12"/>
  <c r="G261" i="12"/>
  <c r="I261" i="12"/>
  <c r="K261" i="12"/>
  <c r="M261" i="12"/>
  <c r="O261" i="12"/>
  <c r="Q261" i="12"/>
  <c r="V261" i="12"/>
  <c r="G263" i="12"/>
  <c r="I263" i="12"/>
  <c r="K263" i="12"/>
  <c r="M263" i="12"/>
  <c r="O263" i="12"/>
  <c r="Q263" i="12"/>
  <c r="V263" i="12"/>
  <c r="AE267" i="12"/>
  <c r="AF267" i="12"/>
  <c r="I20" i="1"/>
  <c r="I19" i="1"/>
  <c r="I18" i="1"/>
  <c r="I17" i="1"/>
  <c r="I16" i="1"/>
  <c r="I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66" i="1" s="1"/>
  <c r="F42" i="1"/>
  <c r="G42" i="1"/>
  <c r="G25" i="1" s="1"/>
  <c r="A25" i="1" s="1"/>
  <c r="H41" i="1"/>
  <c r="I41" i="1" s="1"/>
  <c r="H40" i="1"/>
  <c r="I40" i="1" s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260" i="12"/>
  <c r="Q260" i="12"/>
  <c r="O260" i="12"/>
  <c r="M260" i="12"/>
  <c r="K260" i="12"/>
  <c r="I260" i="12"/>
  <c r="G260" i="12"/>
  <c r="V242" i="12"/>
  <c r="Q242" i="12"/>
  <c r="O242" i="12"/>
  <c r="M242" i="12"/>
  <c r="K242" i="12"/>
  <c r="I242" i="12"/>
  <c r="G242" i="12"/>
  <c r="V239" i="12"/>
  <c r="Q239" i="12"/>
  <c r="O239" i="12"/>
  <c r="M239" i="12"/>
  <c r="K239" i="12"/>
  <c r="I239" i="12"/>
  <c r="G239" i="12"/>
  <c r="V234" i="12"/>
  <c r="Q234" i="12"/>
  <c r="O234" i="12"/>
  <c r="M234" i="12"/>
  <c r="K234" i="12"/>
  <c r="I234" i="12"/>
  <c r="G234" i="12"/>
  <c r="V207" i="12"/>
  <c r="Q207" i="12"/>
  <c r="O207" i="12"/>
  <c r="M207" i="12"/>
  <c r="K207" i="12"/>
  <c r="I207" i="12"/>
  <c r="G207" i="12"/>
  <c r="V199" i="12"/>
  <c r="Q199" i="12"/>
  <c r="O199" i="12"/>
  <c r="M199" i="12"/>
  <c r="K199" i="12"/>
  <c r="I199" i="12"/>
  <c r="G199" i="12"/>
  <c r="V177" i="12"/>
  <c r="Q177" i="12"/>
  <c r="O177" i="12"/>
  <c r="M177" i="12"/>
  <c r="K177" i="12"/>
  <c r="I177" i="12"/>
  <c r="G177" i="12"/>
  <c r="V151" i="12"/>
  <c r="Q151" i="12"/>
  <c r="O151" i="12"/>
  <c r="M151" i="12"/>
  <c r="K151" i="12"/>
  <c r="I151" i="12"/>
  <c r="G151" i="12"/>
  <c r="V113" i="12"/>
  <c r="Q113" i="12"/>
  <c r="O113" i="12"/>
  <c r="M113" i="12"/>
  <c r="K113" i="12"/>
  <c r="I113" i="12"/>
  <c r="G113" i="12"/>
  <c r="V99" i="12"/>
  <c r="Q99" i="12"/>
  <c r="O99" i="12"/>
  <c r="M99" i="12"/>
  <c r="K99" i="12"/>
  <c r="I99" i="12"/>
  <c r="G99" i="12"/>
  <c r="V84" i="12"/>
  <c r="Q84" i="12"/>
  <c r="O84" i="12"/>
  <c r="M84" i="12"/>
  <c r="K84" i="12"/>
  <c r="I84" i="12"/>
  <c r="G84" i="12"/>
  <c r="V63" i="12"/>
  <c r="Q63" i="12"/>
  <c r="O63" i="12"/>
  <c r="M63" i="12"/>
  <c r="K63" i="12"/>
  <c r="I63" i="12"/>
  <c r="G63" i="12"/>
  <c r="V50" i="12"/>
  <c r="Q50" i="12"/>
  <c r="O50" i="12"/>
  <c r="M50" i="12"/>
  <c r="K50" i="12"/>
  <c r="I50" i="12"/>
  <c r="G50" i="12"/>
  <c r="V8" i="12"/>
  <c r="Q8" i="12"/>
  <c r="O8" i="12"/>
  <c r="M8" i="12"/>
  <c r="K8" i="12"/>
  <c r="I8" i="12"/>
  <c r="G8" i="12"/>
  <c r="H42" i="1"/>
  <c r="I39" i="1"/>
  <c r="I42" i="1" s="1"/>
  <c r="A23" i="1" l="1"/>
  <c r="J41" i="1"/>
  <c r="J40" i="1"/>
  <c r="J39" i="1"/>
  <c r="J42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138 MartinR</author>
  </authors>
  <commentList>
    <comment ref="S6" authorId="0" shapeId="0" xr:uid="{2E5B2FB6-0BF4-4E7C-8AAF-D9D03050469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619F6D-8EA9-42B2-B01C-6C79872828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<sst xmlns="http://schemas.openxmlformats.org/spreadsheetml/2006/main" count="1258" uniqueCount="449">
  <si>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</si>
  <si>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</si>
  <si>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</si>
  <si>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</si>
  <si>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</si>
  <si>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</si>
  <si>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</si>
  <si>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</si>
  <si>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</si>
  <si>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</si>
  <si>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</si>
  <si>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</si>
  <si>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</si>
  <si>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</si>
  <si>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</si>
  <si>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</si>
  <si>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</si>
  <si>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</si>
  <si>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</si>
  <si>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</si>
  <si>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</si>
  <si>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</si>
  <si>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</si>
  <si>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</si>
  <si>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</si>
  <si>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</si>
  <si>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</si>
  <si>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</si>
  <si>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</si>
  <si>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</si>
  <si>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</si>
  <si>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</si>
  <si>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</si>
  <si>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</si>
  <si>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</si>
  <si>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</si>
  <si>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</si>
  <si>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</si>
  <si>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</si>
  <si>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</si>
  <si>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</si>
  <si>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25A009</t>
  </si>
  <si>
    <t>Ovál+Sektory</t>
  </si>
  <si>
    <t>01</t>
  </si>
  <si>
    <t>Výměna povrchu</t>
  </si>
  <si>
    <t>Objekt:</t>
  </si>
  <si>
    <t>Rozpočet:</t>
  </si>
  <si>
    <t>20250009</t>
  </si>
  <si>
    <t>ZNOJMO - Renovace povrchu atletického stadionu Znojmo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</si>
  <si>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</si>
  <si>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</si>
  <si>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</si>
  <si>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</si>
  <si>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</si>
  <si>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</si>
  <si>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</si>
  <si>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</si>
  <si>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</si>
  <si>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</t>
  </si>
  <si>
    <t>Svislé a kompletní konstrukce</t>
  </si>
  <si>
    <t>471</t>
  </si>
  <si>
    <t>Umělé povrchy</t>
  </si>
  <si>
    <t>569</t>
  </si>
  <si>
    <t>Podkladní vrstvy umělých povrchů</t>
  </si>
  <si>
    <t>59</t>
  </si>
  <si>
    <t>Dlažby a předlažby komunikací</t>
  </si>
  <si>
    <t>800</t>
  </si>
  <si>
    <t>Příprava pro el. časomíru</t>
  </si>
  <si>
    <t>872</t>
  </si>
  <si>
    <t>Liniové odvodňovací žlaby</t>
  </si>
  <si>
    <t>88</t>
  </si>
  <si>
    <t>Potrubí z drenážek</t>
  </si>
  <si>
    <t>913</t>
  </si>
  <si>
    <t>Sportovní vybavení</t>
  </si>
  <si>
    <t>915</t>
  </si>
  <si>
    <t>Ohraničení ploch - obrubníky</t>
  </si>
  <si>
    <t>96</t>
  </si>
  <si>
    <t>Bourání konstrukcí</t>
  </si>
  <si>
    <t>99</t>
  </si>
  <si>
    <t>Přesun hmot</t>
  </si>
  <si>
    <t>767</t>
  </si>
  <si>
    <t>Konstrukce zámečnické</t>
  </si>
  <si>
    <t>M21</t>
  </si>
  <si>
    <t>Elektromontáže</t>
  </si>
  <si>
    <t>VN</t>
  </si>
  <si>
    <t>ON</t>
  </si>
  <si>
    <t>Ostatní náklady - projekt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</si>
  <si>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</si>
  <si>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</si>
  <si>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</si>
  <si>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</si>
  <si>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</si>
  <si>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</si>
  <si>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</si>
  <si>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</si>
  <si>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</si>
  <si>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</si>
  <si>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</si>
  <si>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</si>
  <si>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</si>
  <si>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</si>
  <si>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</si>
  <si>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</si>
  <si>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</si>
  <si>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</si>
  <si>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</si>
  <si>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</si>
  <si>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</si>
  <si>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</si>
  <si>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</si>
  <si>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</si>
  <si>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</si>
  <si>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</si>
  <si>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</si>
  <si>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</si>
  <si>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111301111R00</t>
  </si>
  <si>
    <t>Sejmutí drnu tl. do 10 cm, s přemístěním do 50 m</t>
  </si>
  <si>
    <t>m2</t>
  </si>
  <si>
    <t>RTS 25/ I</t>
  </si>
  <si>
    <t>Indiv</t>
  </si>
  <si>
    <t>Práce</t>
  </si>
  <si>
    <t>Běžná</t>
  </si>
  <si>
    <t>POL1_</t>
  </si>
  <si>
    <t>Tech. sektor S2 : 923,47</t>
  </si>
  <si>
    <t>VV</t>
  </si>
  <si>
    <t>122201102R00</t>
  </si>
  <si>
    <t>Odkopávky nezapažené v hor. 3 do 1000 m3</t>
  </si>
  <si>
    <t>m3</t>
  </si>
  <si>
    <t>POL1_1</t>
  </si>
  <si>
    <t>/cena za odkopávky a prokopávky nezapažené s přehozením výkopku do 3m/</t>
  </si>
  <si>
    <t>POP</t>
  </si>
  <si>
    <t>Tráva : 923,47*0,3</t>
  </si>
  <si>
    <t>Vrh Koulí+Rozběh na oštěp : (97,51+166,05)*0,4</t>
  </si>
  <si>
    <t>131201111R00</t>
  </si>
  <si>
    <t>Hloubení nezapažených jam v hor.3 do 100 m3</t>
  </si>
  <si>
    <t>/dodávka kabelové chráničky/</t>
  </si>
  <si>
    <t>Vrhačské kruhy 2 : (4*4*0,14)*2</t>
  </si>
  <si>
    <t>Ochraná klec : (1,1*1,1*1,1)*10</t>
  </si>
  <si>
    <t>Šachta pro časomíru : ((0,6*0,6*0,7)*10)</t>
  </si>
  <si>
    <t>132203302R00</t>
  </si>
  <si>
    <t>Hloubení rýh pro drény, hloubky do 1,1 m, v hor.3</t>
  </si>
  <si>
    <t>m</t>
  </si>
  <si>
    <t>/výkop rýh pro drenáž/</t>
  </si>
  <si>
    <t>Sběrné potrubí : 196,1</t>
  </si>
  <si>
    <t>Svodné potrubí : 94,4</t>
  </si>
  <si>
    <t>Časomíra : 441</t>
  </si>
  <si>
    <t>139601102R00</t>
  </si>
  <si>
    <t>Ruční výkop jam, rýh a šachet v hornině tř. 3</t>
  </si>
  <si>
    <t>Prostupy pro časomíru : ((12+13+12+12,3+12)*0,2*0,5)</t>
  </si>
  <si>
    <t>Napojení vodního příkopu : (1*1*1)</t>
  </si>
  <si>
    <t>Připojení sdělovacích kabelů : (22*0,5*0,2)</t>
  </si>
  <si>
    <t>162701105R00</t>
  </si>
  <si>
    <t>Vodorovné přemístění výkopku z hor.1-4 do 10000 m</t>
  </si>
  <si>
    <t>/odvoz výkopku na skládku/</t>
  </si>
  <si>
    <t>Odkopávka+Jámy tech. sektorů : 382,465+17,79</t>
  </si>
  <si>
    <t>Svodné+sběrné potrubí : (94,4*0,22*0,9)+(196,1*0,1*0,9)</t>
  </si>
  <si>
    <t>Demontáž stávajících umělých povrchů v technických sektorech</t>
  </si>
  <si>
    <t>Vlastní</t>
  </si>
  <si>
    <t>Ovál : 3202,96</t>
  </si>
  <si>
    <t>Tech. sektory S1 : 1182,31</t>
  </si>
  <si>
    <t>Sektor skod daleký : 1132,26</t>
  </si>
  <si>
    <t>Oštěp S2 : 97,51</t>
  </si>
  <si>
    <t>167151000U00</t>
  </si>
  <si>
    <t>Naložení výkopku strojně hor tř.1-4</t>
  </si>
  <si>
    <t>URS</t>
  </si>
  <si>
    <t>/cena za naložení výkopku/</t>
  </si>
  <si>
    <t>436,5952</t>
  </si>
  <si>
    <t>Skládkovné odpadu včetně dopravy na skládku</t>
  </si>
  <si>
    <t>t</t>
  </si>
  <si>
    <t>1m2=10-15kg : (5615,04*12,5)*0,001</t>
  </si>
  <si>
    <t>4</t>
  </si>
  <si>
    <t>Čištění asfaltové plochy speciální čistící soupravou</t>
  </si>
  <si>
    <t>Sektor pro kok daleký : 1132,26</t>
  </si>
  <si>
    <t>S1 : 1182,31</t>
  </si>
  <si>
    <t>199000002R00</t>
  </si>
  <si>
    <t>Poplatek za skládku horniny 1- 4</t>
  </si>
  <si>
    <t>R-položka</t>
  </si>
  <si>
    <t>POL12_1</t>
  </si>
  <si>
    <t>/poplatek za skládku horniny/</t>
  </si>
  <si>
    <t>274313621R00</t>
  </si>
  <si>
    <t xml:space="preserve">Beton základových pasů prostý C 20/25 </t>
  </si>
  <si>
    <t>Včetně dodávky a uložení betonu a kamene.</t>
  </si>
  <si>
    <t>Základ pro opěrnou stěnu : (41,22*0,8*0,3)</t>
  </si>
  <si>
    <t>275313711R00</t>
  </si>
  <si>
    <t>Beton základových patek prostý C 25/30</t>
  </si>
  <si>
    <t>Patky ochrané sítě : (1*1*1)*10</t>
  </si>
  <si>
    <t>275352111R00</t>
  </si>
  <si>
    <t>Bednění stěn základových patek zabudované</t>
  </si>
  <si>
    <t>/bednění z PVC trubky DN 400 a 110mm na střed patky/</t>
  </si>
  <si>
    <t>PVC chránička DN 300 : ((2*3,1416*0,15*1)*10)</t>
  </si>
  <si>
    <t>Základ opěrné stěny : (2*(44,5*0,8))</t>
  </si>
  <si>
    <t>311112130V01</t>
  </si>
  <si>
    <t>Stěna z tvárnic ztraceného bednění, tl. 30 cm zalití tvárnic betonem C25/30, vč. výztuže</t>
  </si>
  <si>
    <t>Opěrná stěna : 44,22*0,5</t>
  </si>
  <si>
    <t>589129200T02</t>
  </si>
  <si>
    <t>Lajnování - stříkaná čára šířky 50 mm plošný nástřik</t>
  </si>
  <si>
    <t>oval : 2050</t>
  </si>
  <si>
    <t>rovinka : ((110*7)+(7,5*4))</t>
  </si>
  <si>
    <t>Sektor S1 : 376</t>
  </si>
  <si>
    <t>Sektro S2 + Rozběhy pro skok daleký : 327</t>
  </si>
  <si>
    <t>589129201T44</t>
  </si>
  <si>
    <t>Lajnování - atletika plocha do 1000m2, barva bílá</t>
  </si>
  <si>
    <t xml:space="preserve">m2    </t>
  </si>
  <si>
    <t>47199-1001.NC</t>
  </si>
  <si>
    <t>Strojně litý pryžový povrch 2-vrstvý tl 13 mm 1 základní barva s impregnací na asfalt přes 300 m2 vodopropustný - "spray coat"</t>
  </si>
  <si>
    <t>/kompletní dodávka a položení monolitického um.povrchu,včetně lajnování-ATLETICKÝ OVÁL/</t>
  </si>
  <si>
    <t>Ovál : 2266,604</t>
  </si>
  <si>
    <t>Sektor skok daleký : 1002,68</t>
  </si>
  <si>
    <t>47199-1002.NC</t>
  </si>
  <si>
    <t>Strojně litý pryžový povrch 3-vrstvý tl 13 mm 1 základní barva s impregnací na asfalt přes 300 m2 vodonepropustný - "full pur"</t>
  </si>
  <si>
    <t>/kompletní dodávka a položení monolitického um.povrchu,včetně lajnování-TECH.SEKTORY - ROZBĚHOVÉ DRÁHY/</t>
  </si>
  <si>
    <t>Rozběh pro skok daleký : 129,246</t>
  </si>
  <si>
    <t>Oštěp S2 : 92,224</t>
  </si>
  <si>
    <t>Rozběhy S1 : (222,05+84,34+67,9)</t>
  </si>
  <si>
    <t>47199-1003.NC</t>
  </si>
  <si>
    <t>Strojně litý pryžový povrch 2-vrstvý tl 13 mm 1 základní barva s impregnací na asfalt přes 300 m2 vodopropustný - "spray coat" čerený</t>
  </si>
  <si>
    <t>/kompletní dodávka a položení monolitického um.povrchu,včetně lajnování-TECHNICKÉ SEKTORY - OKOLNÍ PLOCHY/</t>
  </si>
  <si>
    <t>Sektor S1 : (653,09+179,87)</t>
  </si>
  <si>
    <t>Sektor S2 : 829,029</t>
  </si>
  <si>
    <t>564751115R00</t>
  </si>
  <si>
    <t>Podklad z kameniva drceného vel.32-63 mm,tl. 19 cm</t>
  </si>
  <si>
    <t>Technický sektor S2 : 1150</t>
  </si>
  <si>
    <t>631571003T00</t>
  </si>
  <si>
    <t>Násyp ze kameniva drceného 0 - 32,  zpevňující tl. 10cm</t>
  </si>
  <si>
    <t>Tech. sektro S2 : (1150*0,1)</t>
  </si>
  <si>
    <t>631571006T03</t>
  </si>
  <si>
    <t>Násyp z kameniva drceného, fr. 16-32 tl. 1cm</t>
  </si>
  <si>
    <t>Tech. sektro S2 : (1150*0,01)</t>
  </si>
  <si>
    <t>576136111</t>
  </si>
  <si>
    <t>Asfaltový koberec otevřený ACO 8 (AKOJ) tl 40 mm š do 3 m z modifikovaného asfaltu</t>
  </si>
  <si>
    <t>Tech. sektro S2 : 1150</t>
  </si>
  <si>
    <t>57614115512.NC</t>
  </si>
  <si>
    <t>Oprava prostupů přes atletickou dráhu</t>
  </si>
  <si>
    <t>kus</t>
  </si>
  <si>
    <t>576146311</t>
  </si>
  <si>
    <t>Asfaltový koberec otevřený ACP 16 (AKOH) tl 50 mm š do 3 m z nemodifikovaného asfaltu</t>
  </si>
  <si>
    <t>591100020RAA</t>
  </si>
  <si>
    <t>Chodník z dlažby zámkové, podklad štěrkodrť, ohraničení obrubníkem dlažba přírodní tloušťka 6 cm, pochůzí</t>
  </si>
  <si>
    <t>Agregovaná položka</t>
  </si>
  <si>
    <t>POL2_</t>
  </si>
  <si>
    <t>Zpevněná plocha : (4,26*41,22)</t>
  </si>
  <si>
    <t>971042123R00</t>
  </si>
  <si>
    <t>Vrtání otvorů, zdi betonové, do 3 cm, hl. do 45 cm</t>
  </si>
  <si>
    <t>5</t>
  </si>
  <si>
    <t>1998875</t>
  </si>
  <si>
    <t>Připojení sdělovacího kabelu do šachty časomíry</t>
  </si>
  <si>
    <t>36</t>
  </si>
  <si>
    <t>741110313</t>
  </si>
  <si>
    <t>Montáž trubka ochranná do krabic plastová tuhá D přes 90 do 133 mm uložená volně</t>
  </si>
  <si>
    <t>POL1_7</t>
  </si>
  <si>
    <t>Prostup pro časomiru : 61,3</t>
  </si>
  <si>
    <t>Časimíra : 441</t>
  </si>
  <si>
    <t>7710103003</t>
  </si>
  <si>
    <t>Osazení šachty časomíry</t>
  </si>
  <si>
    <t>ks</t>
  </si>
  <si>
    <t>286-10002.NC</t>
  </si>
  <si>
    <t>Fllexibil.kabelová chránička DN 90</t>
  </si>
  <si>
    <t>POL12_0</t>
  </si>
  <si>
    <t>Prostup pro časomíru : 61,3</t>
  </si>
  <si>
    <t>RMAT0050</t>
  </si>
  <si>
    <t>Šachta časomíry</t>
  </si>
  <si>
    <t>Specifikace</t>
  </si>
  <si>
    <t>POL3_0</t>
  </si>
  <si>
    <t>597101111RT1</t>
  </si>
  <si>
    <t>Montáž odvodňovacího žlabu - polymerbeton včetně betonového lože C 12/15, zatížení A 15 kN</t>
  </si>
  <si>
    <t>Oblouky : (2*114,7)</t>
  </si>
  <si>
    <t>Rovinky : (2*84,39)</t>
  </si>
  <si>
    <t>326803T10</t>
  </si>
  <si>
    <t>Lože pod obrubníky nebo obruby dlažeb z B 12,5</t>
  </si>
  <si>
    <t>Žlab zpev. plochy : 41,5</t>
  </si>
  <si>
    <t>326864T10</t>
  </si>
  <si>
    <t>Osazení plastové šachty</t>
  </si>
  <si>
    <t>/montáž sběrných drénů/</t>
  </si>
  <si>
    <t>87299-9001.NC</t>
  </si>
  <si>
    <t>Liniový odvodňovací žlab dl. 100cm</t>
  </si>
  <si>
    <t>/dodávka komplet.těles odvod.žlabů-včetně mřížky a aretace/</t>
  </si>
  <si>
    <t>Štěrbinový odvodňovací žlab - přímý s rozdělovací hranou</t>
  </si>
  <si>
    <t>/dodávka speciálních štěrbinových žlabů/</t>
  </si>
  <si>
    <t>(109,5+12,4+12,6)</t>
  </si>
  <si>
    <t>87299-9002.NC</t>
  </si>
  <si>
    <t>Štěrbinový odvodňovací žlab - přímý</t>
  </si>
  <si>
    <t>(89,4+89,9+84,5)</t>
  </si>
  <si>
    <t>87299-9003.NC</t>
  </si>
  <si>
    <t>Plastový kryt k štěrbinovému žlabu - přímý</t>
  </si>
  <si>
    <t>/dodávka speciálních plastových krytů ke štěrbinovým žlabům - PŘÍMÝ/</t>
  </si>
  <si>
    <t>(84,4*2)</t>
  </si>
  <si>
    <t>Vpusť k odvod.žlabu dl. 50cm</t>
  </si>
  <si>
    <t>/dodávka a osazení vpustí pro odvodňovací žlaby/</t>
  </si>
  <si>
    <t>2</t>
  </si>
  <si>
    <t>87299-9004.NC</t>
  </si>
  <si>
    <t>Plastový kryt k štěrbinovému žlabu - obloukový</t>
  </si>
  <si>
    <t>/dodávka speciálních plastových krytů ke štěrbinovým žlabům - OBLOUKOVÝ KRYT/</t>
  </si>
  <si>
    <t>(114,7*2)</t>
  </si>
  <si>
    <t>87299-9007.NC</t>
  </si>
  <si>
    <t>Vpusť k štěrbinovému žlabu</t>
  </si>
  <si>
    <t>/dodávka speciálních vpustí pro ŠTĚRBINOVÉ žlaby/</t>
  </si>
  <si>
    <t>8</t>
  </si>
  <si>
    <t>87299-9008.NC</t>
  </si>
  <si>
    <t>Revizní nástavec pro vpusť</t>
  </si>
  <si>
    <t>/pro vpusť ke štěrbinovému žlabu/</t>
  </si>
  <si>
    <t>1031T</t>
  </si>
  <si>
    <t>Šachta DN400</t>
  </si>
  <si>
    <t>POL3_</t>
  </si>
  <si>
    <t>/dodávka PVC dren.šachty DN400mm/</t>
  </si>
  <si>
    <t>Montáž liniového žlabu</t>
  </si>
  <si>
    <t>Žlab odov. plochy : 41,5</t>
  </si>
  <si>
    <t>174101101R00</t>
  </si>
  <si>
    <t>Zásyp jam, rýh, šachet se zhutněním</t>
  </si>
  <si>
    <t>/zpětný zához rýhy/</t>
  </si>
  <si>
    <t>Svodné potrubí : (94,4*0,21*0,8)</t>
  </si>
  <si>
    <t>175101101R00</t>
  </si>
  <si>
    <t>Obsyp potrubí bez prohození sypaniny</t>
  </si>
  <si>
    <t>/dodávka obrubníků/</t>
  </si>
  <si>
    <t>Sběrné potrubí : (196,1*0,8*0,1)</t>
  </si>
  <si>
    <t>214500111R00</t>
  </si>
  <si>
    <t>Zřízení výplně rýhy, potr. DN 200, štěrk do 30 cm</t>
  </si>
  <si>
    <t>451572111R00</t>
  </si>
  <si>
    <t>Lože pod potrubí z kameniva těženého 0 - 4 mm</t>
  </si>
  <si>
    <t>Sběrné potrubí : (196,1*0,1*0,1)</t>
  </si>
  <si>
    <t>Svodné potrubí : (94,4*0,1*0,22)</t>
  </si>
  <si>
    <t>871241111R00</t>
  </si>
  <si>
    <t>Montáž trubek z tvrdého PVC ve výkopu d 90 mm</t>
  </si>
  <si>
    <t>871351111R00</t>
  </si>
  <si>
    <t>Montáž trubek z tvrdého PVC ve výkopu d 200 mm</t>
  </si>
  <si>
    <t>Svodné potrubí : 96,4</t>
  </si>
  <si>
    <t>877353121RT5</t>
  </si>
  <si>
    <t>Montáž tvarovek odboč. z PVC gumový kroužek DN 200 včetně dodávky odbočky 160/80 mm</t>
  </si>
  <si>
    <t>12</t>
  </si>
  <si>
    <t>28611222.AR</t>
  </si>
  <si>
    <t>Trubka PVC drenážní flexibilní d 80 mm</t>
  </si>
  <si>
    <t>SPCM</t>
  </si>
  <si>
    <t>POL3_1</t>
  </si>
  <si>
    <t>/dodávka dren.trub/</t>
  </si>
  <si>
    <t>Sběrn potrubí : 196,1</t>
  </si>
  <si>
    <t>28611265.AR</t>
  </si>
  <si>
    <t>Trubka kanalizační KGEM SN 8 PVC 200x5,9x5000</t>
  </si>
  <si>
    <t>/dodávka trub pro svodné potrubí/</t>
  </si>
  <si>
    <t>Svodné potrubí : (94,4/5)</t>
  </si>
  <si>
    <t>91399-1025.NC</t>
  </si>
  <si>
    <t>Ochranná klec disk/kladivo v. 7-10m Cerif. IAAF</t>
  </si>
  <si>
    <t>kpl</t>
  </si>
  <si>
    <t>953943122</t>
  </si>
  <si>
    <t>Osazování výrobků přes 1 do 5 kg/kus do betonu</t>
  </si>
  <si>
    <t>"trubky pro osazení kotevních prvků klece" 10 : 10</t>
  </si>
  <si>
    <t>953943124</t>
  </si>
  <si>
    <t>Osazování výrobků přes 15 do 30 kg/kus do betonu</t>
  </si>
  <si>
    <t>Vrhačský kruh - koule : 2</t>
  </si>
  <si>
    <t>Vrhačský kruh - disk : 1</t>
  </si>
  <si>
    <t>Břevno vrhačského kruhu - koule : 2</t>
  </si>
  <si>
    <t>91399-1024.NC</t>
  </si>
  <si>
    <t>Kotevní prvky pro ochrannou klec disk/kladivo (dodávka + montáž)</t>
  </si>
  <si>
    <t>/dodávka a montáž speciálních kotevních prvků pro sloupy ochranné klece v. 7-10m/</t>
  </si>
  <si>
    <t>10</t>
  </si>
  <si>
    <t>RMAT0004</t>
  </si>
  <si>
    <t>zarážecí pouzdro pro skok o tyči</t>
  </si>
  <si>
    <t>RMAT0009</t>
  </si>
  <si>
    <t>konstrukce vrhačského kruhu - koule</t>
  </si>
  <si>
    <t>RMAT0010</t>
  </si>
  <si>
    <t>konstrukce vrhačského kruhu - disk</t>
  </si>
  <si>
    <t>RMAT0011</t>
  </si>
  <si>
    <t>redukce vrhačského kruhu</t>
  </si>
  <si>
    <t>RMAT11</t>
  </si>
  <si>
    <t>břevno vrhačského kruhu - koule</t>
  </si>
  <si>
    <t>916561111RT7</t>
  </si>
  <si>
    <t>Osazení záhon.obrubníků do lože z C 12/15 s opěrou</t>
  </si>
  <si>
    <t>Dopad koule : 65</t>
  </si>
  <si>
    <t>Vrhačské kruhy : (2*16)</t>
  </si>
  <si>
    <t>1036T</t>
  </si>
  <si>
    <t>Obrubník zahradní  50/5/25    500x50x250</t>
  </si>
  <si>
    <t>Dopad koule : (65*2)</t>
  </si>
  <si>
    <t>Vrhačwké kruhy : ((2*16)*2)</t>
  </si>
  <si>
    <t>113204111R00</t>
  </si>
  <si>
    <t>Vytrhání obrub záhonových</t>
  </si>
  <si>
    <t>/vybourání stávajících obrubníků/</t>
  </si>
  <si>
    <t>Rozběh oštěpu S2 : 50,815</t>
  </si>
  <si>
    <t>961044111R00</t>
  </si>
  <si>
    <t>Bourání základů z betonu prostého</t>
  </si>
  <si>
    <t>Vrhačské kruhy : ((6,2*0,30)*2)</t>
  </si>
  <si>
    <t>Patky ochrané sítě : 10*(0,25*3,14*1)</t>
  </si>
  <si>
    <t>Podklad. vrstvy oštěpu : (100*0,15)</t>
  </si>
  <si>
    <t xml:space="preserve">Tribuna : </t>
  </si>
  <si>
    <t>Základ pod opěrnou zeď : (41,22*0,5*1)</t>
  </si>
  <si>
    <t>Plocha zpev. plochy : (41,22*4,42*0,3)</t>
  </si>
  <si>
    <t xml:space="preserve">Vrhačský kruh disk : </t>
  </si>
  <si>
    <t>962042321R00</t>
  </si>
  <si>
    <t>Bourání zdiva nadzákladového z betonu prostého</t>
  </si>
  <si>
    <t>1 Stupeň : 24,732</t>
  </si>
  <si>
    <t>2 Stupeň : 32,976</t>
  </si>
  <si>
    <t>3 Stupeň : 137,2626</t>
  </si>
  <si>
    <t>96652OA0</t>
  </si>
  <si>
    <t>ODSTRANĚNÍ ŽLABŮ Z DÍLCŮ (VČET ŠTĚRBINOVÝCH) ŠÍŘKY 150MM</t>
  </si>
  <si>
    <t>M</t>
  </si>
  <si>
    <t>400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</si>
  <si>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</si>
  <si>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</si>
  <si>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</si>
  <si>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</si>
  <si>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</si>
  <si>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</si>
  <si>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</si>
  <si>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</si>
  <si>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</si>
  <si>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</si>
  <si>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</si>
  <si>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RTS 20/ I</t>
  </si>
  <si>
    <t>/poplatek za uložení suti a vzniklého odpadu na skládku/</t>
  </si>
  <si>
    <t>998222012R00</t>
  </si>
  <si>
    <t>Přesun hmot, zpevněné plochy, kryt z kameniva</t>
  </si>
  <si>
    <t>POL7_</t>
  </si>
  <si>
    <t>767914110R00</t>
  </si>
  <si>
    <t>Montáž oplocení H do 1,0 m</t>
  </si>
  <si>
    <t>44,22</t>
  </si>
  <si>
    <t>91400155.NC</t>
  </si>
  <si>
    <t xml:space="preserve">Zábradlí  v. 1,0m </t>
  </si>
  <si>
    <t>POL1_0</t>
  </si>
  <si>
    <t>210111014RT2</t>
  </si>
  <si>
    <t>Zásuvka domovní zapuštěná - provedení 2x (2P+PE) včetně dodávky zásuvky 5512C-2349</t>
  </si>
  <si>
    <t>650052711R00</t>
  </si>
  <si>
    <t>Montáž zásuvky zapuštěné 2P+PE</t>
  </si>
  <si>
    <t>004211020T</t>
  </si>
  <si>
    <t xml:space="preserve">Vypracování dílenské dokumentace </t>
  </si>
  <si>
    <t>Soubor</t>
  </si>
  <si>
    <t>VRN</t>
  </si>
  <si>
    <t>POL99_8</t>
  </si>
  <si>
    <t>/Náklady spojené s vypracováním výrobní a dílenské dokumentace./</t>
  </si>
  <si>
    <t>1000T</t>
  </si>
  <si>
    <t>Mimostaveništní doprava</t>
  </si>
  <si>
    <t>00411030R</t>
  </si>
  <si>
    <t>Technický dozor stavby</t>
  </si>
  <si>
    <t>00411040R</t>
  </si>
  <si>
    <t>Autorský dozor stavby</t>
  </si>
  <si>
    <t>005121 R</t>
  </si>
  <si>
    <t>Zařízení staveniště</t>
  </si>
  <si>
    <t>045203000</t>
  </si>
  <si>
    <t>Koordinační činnost</t>
  </si>
  <si>
    <t>soubor</t>
  </si>
  <si>
    <t>1002T</t>
  </si>
  <si>
    <t>NUS - náklady spojeném s umístěním stavby</t>
  </si>
  <si>
    <t>1003T</t>
  </si>
  <si>
    <t>Kompletační činnost (IČD)</t>
  </si>
  <si>
    <t>00511 R</t>
  </si>
  <si>
    <t xml:space="preserve">Geodetické práce </t>
  </si>
  <si>
    <t>005241010R</t>
  </si>
  <si>
    <t>Dokumentace skutečného provedení a doklady nezbytné k předání a převzetí díla</t>
  </si>
  <si>
    <t>/náklady na vyhotovení dokumentace skutečného provedení stavby a její předání objednateli v požadované formě a požadovaném počtu/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</si>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</sst>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24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5">
      <c r="A4" s="110">
        <v>33512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SUMIF(F49:F65,A16,I49:I65)+SUMIF(F49:F65,"PSU",I49:I65)</f>
        <v>0</v>
      </c>
      <c r="J16" s="84"/>
    </row>
    <row r="17" spans="1:10" ht="23.25" customHeight="1" x14ac:dyDescent="0.25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SUMIF(F49:F65,A17,I49:I65)</f>
        <v>0</v>
      </c>
      <c r="J17" s="84"/>
    </row>
    <row r="18" spans="1:10" ht="23.25" customHeight="1" x14ac:dyDescent="0.25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SUMIF(F49:F65,A18,I49:I65)</f>
        <v>0</v>
      </c>
      <c r="J18" s="84"/>
    </row>
    <row r="19" spans="1:10" ht="23.25" customHeight="1" x14ac:dyDescent="0.25">
      <c r="A19" s="195" t="s">
        <v>84</v>
      </c>
      <c r="B19" s="38" t="s">
        <v>29</v>
      </c>
      <c r="C19" s="62"/>
      <c r="D19" s="63"/>
      <c r="E19" s="82"/>
      <c r="F19" s="83"/>
      <c r="G19" s="82"/>
      <c r="H19" s="83"/>
      <c r="I19" s="82">
        <f>SUMIF(F49:F65,A19,I49:I65)</f>
        <v>0</v>
      </c>
      <c r="J19" s="84"/>
    </row>
    <row r="20" spans="1:10" ht="23.25" customHeight="1" x14ac:dyDescent="0.25">
      <c r="A20" s="195" t="s">
        <v>85</v>
      </c>
      <c r="B20" s="38" t="s">
        <v>30</v>
      </c>
      <c r="C20" s="62"/>
      <c r="D20" s="63"/>
      <c r="E20" s="82"/>
      <c r="F20" s="83"/>
      <c r="G20" s="82"/>
      <c r="H20" s="83"/>
      <c r="I20" s="82">
        <f>SUMIF(F49:F65,A20,I49:I65)</f>
        <v>0</v>
      </c>
      <c r="J20" s="84"/>
    </row>
    <row r="21" spans="1:10" ht="23.25" customHeight="1" x14ac:dyDescent="0.25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49</v>
      </c>
      <c r="C39" s="146"/>
      <c r="D39" s="146"/>
      <c r="E39" s="146"/>
      <c r="F39" s="147">
        <f>'01 25A009 Pol'!AE267</f>
        <v>0</v>
      </c>
      <c r="G39" s="148">
        <f>'01 25A009 Pol'!AF267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10" ht="25.5" hidden="1" customHeight="1" x14ac:dyDescent="0.25">
      <c r="A40" s="135">
        <v>2</v>
      </c>
      <c r="B40" s="151" t="s">
        <v>43</v>
      </c>
      <c r="C40" s="152" t="s">
        <v>44</v>
      </c>
      <c r="D40" s="152"/>
      <c r="E40" s="152"/>
      <c r="F40" s="153">
        <f>'01 25A009 Pol'!AE267</f>
        <v>0</v>
      </c>
      <c r="G40" s="154">
        <f>'01 25A009 Pol'!AF267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10" ht="25.5" hidden="1" customHeight="1" x14ac:dyDescent="0.25">
      <c r="A41" s="135">
        <v>3</v>
      </c>
      <c r="B41" s="156" t="s">
        <v>41</v>
      </c>
      <c r="C41" s="146" t="s">
        <v>42</v>
      </c>
      <c r="D41" s="146"/>
      <c r="E41" s="146"/>
      <c r="F41" s="157">
        <f>'01 25A009 Pol'!AE267</f>
        <v>0</v>
      </c>
      <c r="G41" s="149">
        <f>'01 25A009 Pol'!AF267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10" ht="25.5" hidden="1" customHeight="1" x14ac:dyDescent="0.25">
      <c r="A42" s="135"/>
      <c r="B42" s="158" t="s">
        <v>50</v>
      </c>
      <c r="C42" s="159"/>
      <c r="D42" s="159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2">
        <f>SUMIF(A39:A41,"=1",I39:I41)</f>
        <v>0</v>
      </c>
      <c r="J42" s="163">
        <f>SUMIF(A39:A41,"=1",J39:J41)</f>
        <v>0</v>
      </c>
    </row>
    <row r="46" spans="1:10" ht="15.6" x14ac:dyDescent="0.3">
      <c r="B46" s="174" t="s">
        <v>52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53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54</v>
      </c>
      <c r="C49" s="183" t="s">
        <v>55</v>
      </c>
      <c r="D49" s="184"/>
      <c r="E49" s="184"/>
      <c r="F49" s="191" t="s">
        <v>26</v>
      </c>
      <c r="G49" s="192"/>
      <c r="H49" s="192"/>
      <c r="I49" s="192">
        <f>'01 25A009 Pol'!G8</f>
        <v>0</v>
      </c>
      <c r="J49" s="188" t="str">
        <f>IF(I66=0,"",I49/I66*100)</f>
        <v/>
      </c>
    </row>
    <row r="50" spans="1:10" ht="36.75" customHeight="1" x14ac:dyDescent="0.25">
      <c r="A50" s="177"/>
      <c r="B50" s="182" t="s">
        <v>56</v>
      </c>
      <c r="C50" s="183" t="s">
        <v>57</v>
      </c>
      <c r="D50" s="184"/>
      <c r="E50" s="184"/>
      <c r="F50" s="191" t="s">
        <v>26</v>
      </c>
      <c r="G50" s="192"/>
      <c r="H50" s="192"/>
      <c r="I50" s="192">
        <f>'01 25A009 Pol'!G50</f>
        <v>0</v>
      </c>
      <c r="J50" s="188" t="str">
        <f>IF(I66=0,"",I50/I66*100)</f>
        <v/>
      </c>
    </row>
    <row r="51" spans="1:10" ht="36.75" customHeight="1" x14ac:dyDescent="0.25">
      <c r="A51" s="177"/>
      <c r="B51" s="182" t="s">
        <v>58</v>
      </c>
      <c r="C51" s="183" t="s">
        <v>59</v>
      </c>
      <c r="D51" s="184"/>
      <c r="E51" s="184"/>
      <c r="F51" s="191" t="s">
        <v>26</v>
      </c>
      <c r="G51" s="192"/>
      <c r="H51" s="192"/>
      <c r="I51" s="192">
        <f>'01 25A009 Pol'!G60</f>
        <v>0</v>
      </c>
      <c r="J51" s="188" t="str">
        <f>IF(I66=0,"",I51/I66*100)</f>
        <v/>
      </c>
    </row>
    <row r="52" spans="1:10" ht="36.75" customHeight="1" x14ac:dyDescent="0.25">
      <c r="A52" s="177"/>
      <c r="B52" s="182" t="s">
        <v>60</v>
      </c>
      <c r="C52" s="183" t="s">
        <v>61</v>
      </c>
      <c r="D52" s="184"/>
      <c r="E52" s="184"/>
      <c r="F52" s="191" t="s">
        <v>26</v>
      </c>
      <c r="G52" s="192"/>
      <c r="H52" s="192"/>
      <c r="I52" s="192">
        <f>'01 25A009 Pol'!G63</f>
        <v>0</v>
      </c>
      <c r="J52" s="188" t="str">
        <f>IF(I66=0,"",I52/I66*100)</f>
        <v/>
      </c>
    </row>
    <row r="53" spans="1:10" ht="36.75" customHeight="1" x14ac:dyDescent="0.25">
      <c r="A53" s="177"/>
      <c r="B53" s="182" t="s">
        <v>62</v>
      </c>
      <c r="C53" s="183" t="s">
        <v>63</v>
      </c>
      <c r="D53" s="184"/>
      <c r="E53" s="184"/>
      <c r="F53" s="191" t="s">
        <v>26</v>
      </c>
      <c r="G53" s="192"/>
      <c r="H53" s="192"/>
      <c r="I53" s="192">
        <f>'01 25A009 Pol'!G84</f>
        <v>0</v>
      </c>
      <c r="J53" s="188" t="str">
        <f>IF(I66=0,"",I53/I66*100)</f>
        <v/>
      </c>
    </row>
    <row r="54" spans="1:10" ht="36.75" customHeight="1" x14ac:dyDescent="0.25">
      <c r="A54" s="177"/>
      <c r="B54" s="182" t="s">
        <v>64</v>
      </c>
      <c r="C54" s="183" t="s">
        <v>65</v>
      </c>
      <c r="D54" s="184"/>
      <c r="E54" s="184"/>
      <c r="F54" s="191" t="s">
        <v>26</v>
      </c>
      <c r="G54" s="192"/>
      <c r="H54" s="192"/>
      <c r="I54" s="192">
        <f>'01 25A009 Pol'!G96</f>
        <v>0</v>
      </c>
      <c r="J54" s="188" t="str">
        <f>IF(I66=0,"",I54/I66*100)</f>
        <v/>
      </c>
    </row>
    <row r="55" spans="1:10" ht="36.75" customHeight="1" x14ac:dyDescent="0.25">
      <c r="A55" s="177"/>
      <c r="B55" s="182" t="s">
        <v>66</v>
      </c>
      <c r="C55" s="183" t="s">
        <v>67</v>
      </c>
      <c r="D55" s="184"/>
      <c r="E55" s="184"/>
      <c r="F55" s="191" t="s">
        <v>26</v>
      </c>
      <c r="G55" s="192"/>
      <c r="H55" s="192"/>
      <c r="I55" s="192">
        <f>'01 25A009 Pol'!G99</f>
        <v>0</v>
      </c>
      <c r="J55" s="188" t="str">
        <f>IF(I66=0,"",I55/I66*100)</f>
        <v/>
      </c>
    </row>
    <row r="56" spans="1:10" ht="36.75" customHeight="1" x14ac:dyDescent="0.25">
      <c r="A56" s="177"/>
      <c r="B56" s="182" t="s">
        <v>68</v>
      </c>
      <c r="C56" s="183" t="s">
        <v>69</v>
      </c>
      <c r="D56" s="184"/>
      <c r="E56" s="184"/>
      <c r="F56" s="191" t="s">
        <v>26</v>
      </c>
      <c r="G56" s="192"/>
      <c r="H56" s="192"/>
      <c r="I56" s="192">
        <f>'01 25A009 Pol'!G113</f>
        <v>0</v>
      </c>
      <c r="J56" s="188" t="str">
        <f>IF(I66=0,"",I56/I66*100)</f>
        <v/>
      </c>
    </row>
    <row r="57" spans="1:10" ht="36.75" customHeight="1" x14ac:dyDescent="0.25">
      <c r="A57" s="177"/>
      <c r="B57" s="182" t="s">
        <v>70</v>
      </c>
      <c r="C57" s="183" t="s">
        <v>71</v>
      </c>
      <c r="D57" s="184"/>
      <c r="E57" s="184"/>
      <c r="F57" s="191" t="s">
        <v>26</v>
      </c>
      <c r="G57" s="192"/>
      <c r="H57" s="192"/>
      <c r="I57" s="192">
        <f>'01 25A009 Pol'!G151</f>
        <v>0</v>
      </c>
      <c r="J57" s="188" t="str">
        <f>IF(I66=0,"",I57/I66*100)</f>
        <v/>
      </c>
    </row>
    <row r="58" spans="1:10" ht="36.75" customHeight="1" x14ac:dyDescent="0.25">
      <c r="A58" s="177"/>
      <c r="B58" s="182" t="s">
        <v>72</v>
      </c>
      <c r="C58" s="183" t="s">
        <v>73</v>
      </c>
      <c r="D58" s="184"/>
      <c r="E58" s="184"/>
      <c r="F58" s="191" t="s">
        <v>26</v>
      </c>
      <c r="G58" s="192"/>
      <c r="H58" s="192"/>
      <c r="I58" s="192">
        <f>'01 25A009 Pol'!G177</f>
        <v>0</v>
      </c>
      <c r="J58" s="188" t="str">
        <f>IF(I66=0,"",I58/I66*100)</f>
        <v/>
      </c>
    </row>
    <row r="59" spans="1:10" ht="36.75" customHeight="1" x14ac:dyDescent="0.25">
      <c r="A59" s="177"/>
      <c r="B59" s="182" t="s">
        <v>74</v>
      </c>
      <c r="C59" s="183" t="s">
        <v>75</v>
      </c>
      <c r="D59" s="184"/>
      <c r="E59" s="184"/>
      <c r="F59" s="191" t="s">
        <v>26</v>
      </c>
      <c r="G59" s="192"/>
      <c r="H59" s="192"/>
      <c r="I59" s="192">
        <f>'01 25A009 Pol'!G199</f>
        <v>0</v>
      </c>
      <c r="J59" s="188" t="str">
        <f>IF(I66=0,"",I59/I66*100)</f>
        <v/>
      </c>
    </row>
    <row r="60" spans="1:10" ht="36.75" customHeight="1" x14ac:dyDescent="0.25">
      <c r="A60" s="177"/>
      <c r="B60" s="182" t="s">
        <v>76</v>
      </c>
      <c r="C60" s="183" t="s">
        <v>77</v>
      </c>
      <c r="D60" s="184"/>
      <c r="E60" s="184"/>
      <c r="F60" s="191" t="s">
        <v>26</v>
      </c>
      <c r="G60" s="192"/>
      <c r="H60" s="192"/>
      <c r="I60" s="192">
        <f>'01 25A009 Pol'!G207</f>
        <v>0</v>
      </c>
      <c r="J60" s="188" t="str">
        <f>IF(I66=0,"",I60/I66*100)</f>
        <v/>
      </c>
    </row>
    <row r="61" spans="1:10" ht="36.75" customHeight="1" x14ac:dyDescent="0.25">
      <c r="A61" s="177"/>
      <c r="B61" s="182" t="s">
        <v>78</v>
      </c>
      <c r="C61" s="183" t="s">
        <v>79</v>
      </c>
      <c r="D61" s="184"/>
      <c r="E61" s="184"/>
      <c r="F61" s="191" t="s">
        <v>26</v>
      </c>
      <c r="G61" s="192"/>
      <c r="H61" s="192"/>
      <c r="I61" s="192">
        <f>'01 25A009 Pol'!G232</f>
        <v>0</v>
      </c>
      <c r="J61" s="188" t="str">
        <f>IF(I66=0,"",I61/I66*100)</f>
        <v/>
      </c>
    </row>
    <row r="62" spans="1:10" ht="36.75" customHeight="1" x14ac:dyDescent="0.25">
      <c r="A62" s="177"/>
      <c r="B62" s="182" t="s">
        <v>80</v>
      </c>
      <c r="C62" s="183" t="s">
        <v>81</v>
      </c>
      <c r="D62" s="184"/>
      <c r="E62" s="184"/>
      <c r="F62" s="191" t="s">
        <v>27</v>
      </c>
      <c r="G62" s="192"/>
      <c r="H62" s="192"/>
      <c r="I62" s="192">
        <f>'01 25A009 Pol'!G234</f>
        <v>0</v>
      </c>
      <c r="J62" s="188" t="str">
        <f>IF(I66=0,"",I62/I66*100)</f>
        <v/>
      </c>
    </row>
    <row r="63" spans="1:10" ht="36.75" customHeight="1" x14ac:dyDescent="0.25">
      <c r="A63" s="177"/>
      <c r="B63" s="182" t="s">
        <v>82</v>
      </c>
      <c r="C63" s="183" t="s">
        <v>83</v>
      </c>
      <c r="D63" s="184"/>
      <c r="E63" s="184"/>
      <c r="F63" s="191" t="s">
        <v>28</v>
      </c>
      <c r="G63" s="192"/>
      <c r="H63" s="192"/>
      <c r="I63" s="192">
        <f>'01 25A009 Pol'!G239</f>
        <v>0</v>
      </c>
      <c r="J63" s="188" t="str">
        <f>IF(I66=0,"",I63/I66*100)</f>
        <v/>
      </c>
    </row>
    <row r="64" spans="1:10" ht="36.75" customHeight="1" x14ac:dyDescent="0.25">
      <c r="A64" s="177"/>
      <c r="B64" s="182" t="s">
        <v>84</v>
      </c>
      <c r="C64" s="183" t="s">
        <v>29</v>
      </c>
      <c r="D64" s="184"/>
      <c r="E64" s="184"/>
      <c r="F64" s="191" t="s">
        <v>84</v>
      </c>
      <c r="G64" s="192"/>
      <c r="H64" s="192"/>
      <c r="I64" s="192">
        <f>'01 25A009 Pol'!G242</f>
        <v>0</v>
      </c>
      <c r="J64" s="188" t="str">
        <f>IF(I66=0,"",I64/I66*100)</f>
        <v/>
      </c>
    </row>
    <row r="65" spans="1:10" ht="36.75" customHeight="1" x14ac:dyDescent="0.25">
      <c r="A65" s="177"/>
      <c r="B65" s="182" t="s">
        <v>85</v>
      </c>
      <c r="C65" s="183" t="s">
        <v>86</v>
      </c>
      <c r="D65" s="184"/>
      <c r="E65" s="184"/>
      <c r="F65" s="191" t="s">
        <v>85</v>
      </c>
      <c r="G65" s="192"/>
      <c r="H65" s="192"/>
      <c r="I65" s="192">
        <f>'01 25A009 Pol'!G260</f>
        <v>0</v>
      </c>
      <c r="J65" s="188" t="str">
        <f>IF(I66=0,"",I65/I66*100)</f>
        <v/>
      </c>
    </row>
    <row r="66" spans="1:10" ht="25.5" customHeight="1" x14ac:dyDescent="0.25">
      <c r="A66" s="178"/>
      <c r="B66" s="185" t="s">
        <v>1</v>
      </c>
      <c r="C66" s="186"/>
      <c r="D66" s="187"/>
      <c r="E66" s="187"/>
      <c r="F66" s="193"/>
      <c r="G66" s="194"/>
      <c r="H66" s="194"/>
      <c r="I66" s="194">
        <f>SUM(I49:I65)</f>
        <v>0</v>
      </c>
      <c r="J66" s="189">
        <f>SUM(J49:J65)</f>
        <v>0</v>
      </c>
    </row>
    <row r="67" spans="1:10" x14ac:dyDescent="0.25">
      <c r="F67" s="134"/>
      <c r="G67" s="134"/>
      <c r="H67" s="134"/>
      <c r="I67" s="134"/>
      <c r="J67" s="190"/>
    </row>
    <row r="68" spans="1:10" x14ac:dyDescent="0.25">
      <c r="F68" s="134"/>
      <c r="G68" s="134"/>
      <c r="H68" s="134"/>
      <c r="I68" s="134"/>
      <c r="J68" s="190"/>
    </row>
    <row r="69" spans="1:10" x14ac:dyDescent="0.25">
      <c r="F69" s="134"/>
      <c r="G69" s="134"/>
      <c r="H69" s="134"/>
      <c r="I69" s="134"/>
      <c r="J69" s="1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7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8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9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10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45860-5DB0-4F34-92CF-8D1F04867DD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6" t="s">
        <v>7</v>
      </c>
      <c r="B1" s="196"/>
      <c r="C1" s="196"/>
      <c r="D1" s="196"/>
      <c r="E1" s="196"/>
      <c r="F1" s="196"/>
      <c r="G1" s="196"/>
      <c r="AG1" t="s">
        <v>87</v>
      </c>
    </row>
    <row r="2" spans="1:60" ht="25.05" customHeight="1" x14ac:dyDescent="0.25">
      <c r="A2" s="197" t="s">
        <v>8</v>
      </c>
      <c r="B2" s="49" t="s">
        <v>47</v>
      </c>
      <c r="C2" s="200" t="s">
        <v>48</v>
      </c>
      <c r="D2" s="198"/>
      <c r="E2" s="198"/>
      <c r="F2" s="198"/>
      <c r="G2" s="199"/>
      <c r="AG2" t="s">
        <v>88</v>
      </c>
    </row>
    <row r="3" spans="1:60" ht="25.05" customHeight="1" x14ac:dyDescent="0.25">
      <c r="A3" s="197" t="s">
        <v>9</v>
      </c>
      <c r="B3" s="49" t="s">
        <v>43</v>
      </c>
      <c r="C3" s="200" t="s">
        <v>44</v>
      </c>
      <c r="D3" s="198"/>
      <c r="E3" s="198"/>
      <c r="F3" s="198"/>
      <c r="G3" s="199"/>
      <c r="AC3" s="175" t="s">
        <v>88</v>
      </c>
      <c r="AG3" t="s">
        <v>89</v>
      </c>
    </row>
    <row r="4" spans="1:60" ht="25.05" customHeight="1" x14ac:dyDescent="0.25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90</v>
      </c>
    </row>
    <row r="5" spans="1:60" x14ac:dyDescent="0.25">
      <c r="D5" s="10"/>
    </row>
    <row r="6" spans="1:60" ht="39.6" x14ac:dyDescent="0.25">
      <c r="A6" s="207" t="s">
        <v>91</v>
      </c>
      <c r="B6" s="209" t="s">
        <v>92</v>
      </c>
      <c r="C6" s="209" t="s">
        <v>93</v>
      </c>
      <c r="D6" s="208" t="s">
        <v>94</v>
      </c>
      <c r="E6" s="207" t="s">
        <v>95</v>
      </c>
      <c r="F6" s="206" t="s">
        <v>96</v>
      </c>
      <c r="G6" s="207" t="s">
        <v>31</v>
      </c>
      <c r="H6" s="210" t="s">
        <v>32</v>
      </c>
      <c r="I6" s="210" t="s">
        <v>97</v>
      </c>
      <c r="J6" s="210" t="s">
        <v>33</v>
      </c>
      <c r="K6" s="210" t="s">
        <v>98</v>
      </c>
      <c r="L6" s="210" t="s">
        <v>99</v>
      </c>
      <c r="M6" s="210" t="s">
        <v>100</v>
      </c>
      <c r="N6" s="210" t="s">
        <v>101</v>
      </c>
      <c r="O6" s="210" t="s">
        <v>102</v>
      </c>
      <c r="P6" s="210" t="s">
        <v>103</v>
      </c>
      <c r="Q6" s="210" t="s">
        <v>104</v>
      </c>
      <c r="R6" s="210" t="s">
        <v>105</v>
      </c>
      <c r="S6" s="210" t="s">
        <v>106</v>
      </c>
      <c r="T6" s="210" t="s">
        <v>107</v>
      </c>
      <c r="U6" s="210" t="s">
        <v>108</v>
      </c>
      <c r="V6" s="210" t="s">
        <v>109</v>
      </c>
      <c r="W6" s="210" t="s">
        <v>110</v>
      </c>
      <c r="X6" s="210" t="s">
        <v>111</v>
      </c>
      <c r="Y6" s="210" t="s">
        <v>112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37" t="s">
        <v>113</v>
      </c>
      <c r="B8" s="238" t="s">
        <v>54</v>
      </c>
      <c r="C8" s="258" t="s">
        <v>55</v>
      </c>
      <c r="D8" s="239"/>
      <c r="E8" s="240"/>
      <c r="F8" s="241"/>
      <c r="G8" s="242">
        <f>SUMIF(AG9:AG49,"&lt;&gt;NOR",G9:G49)</f>
        <v>0</v>
      </c>
      <c r="H8" s="236"/>
      <c r="I8" s="236">
        <f>SUM(I9:I49)</f>
        <v>0</v>
      </c>
      <c r="J8" s="236"/>
      <c r="K8" s="236">
        <f>SUM(K9:K49)</f>
        <v>0</v>
      </c>
      <c r="L8" s="236"/>
      <c r="M8" s="236">
        <f>SUM(M9:M49)</f>
        <v>0</v>
      </c>
      <c r="N8" s="235"/>
      <c r="O8" s="235">
        <f>SUM(O9:O49)</f>
        <v>0</v>
      </c>
      <c r="P8" s="235"/>
      <c r="Q8" s="235">
        <f>SUM(Q9:Q49)</f>
        <v>0</v>
      </c>
      <c r="R8" s="236"/>
      <c r="S8" s="236"/>
      <c r="T8" s="236"/>
      <c r="U8" s="236"/>
      <c r="V8" s="236">
        <f>SUM(V9:V49)</f>
        <v>366.90999999999997</v>
      </c>
      <c r="W8" s="236"/>
      <c r="X8" s="236"/>
      <c r="Y8" s="236"/>
      <c r="AG8" t="s">
        <v>114</v>
      </c>
    </row>
    <row r="9" spans="1:60" outlineLevel="1" x14ac:dyDescent="0.25">
      <c r="A9" s="244">
        <v>1</v>
      </c>
      <c r="B9" s="245" t="s">
        <v>115</v>
      </c>
      <c r="C9" s="259" t="s">
        <v>116</v>
      </c>
      <c r="D9" s="246" t="s">
        <v>117</v>
      </c>
      <c r="E9" s="247">
        <v>923.47</v>
      </c>
      <c r="F9" s="248"/>
      <c r="G9" s="24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118</v>
      </c>
      <c r="T9" s="231" t="s">
        <v>119</v>
      </c>
      <c r="U9" s="231">
        <v>0.20899999999999999</v>
      </c>
      <c r="V9" s="231">
        <f>ROUND(E9*U9,2)</f>
        <v>193.01</v>
      </c>
      <c r="W9" s="231"/>
      <c r="X9" s="231" t="s">
        <v>120</v>
      </c>
      <c r="Y9" s="231" t="s">
        <v>121</v>
      </c>
      <c r="Z9" s="211"/>
      <c r="AA9" s="211"/>
      <c r="AB9" s="211"/>
      <c r="AC9" s="211"/>
      <c r="AD9" s="211"/>
      <c r="AE9" s="211"/>
      <c r="AF9" s="211"/>
      <c r="AG9" s="211" t="s">
        <v>122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5">
      <c r="A10" s="228"/>
      <c r="B10" s="229"/>
      <c r="C10" s="260" t="s">
        <v>123</v>
      </c>
      <c r="D10" s="233"/>
      <c r="E10" s="234">
        <v>923.47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1"/>
      <c r="AA10" s="211"/>
      <c r="AB10" s="211"/>
      <c r="AC10" s="211"/>
      <c r="AD10" s="211"/>
      <c r="AE10" s="211"/>
      <c r="AF10" s="211"/>
      <c r="AG10" s="211" t="s">
        <v>124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44">
        <v>2</v>
      </c>
      <c r="B11" s="245" t="s">
        <v>125</v>
      </c>
      <c r="C11" s="259" t="s">
        <v>126</v>
      </c>
      <c r="D11" s="246" t="s">
        <v>127</v>
      </c>
      <c r="E11" s="247">
        <v>382.46499999999997</v>
      </c>
      <c r="F11" s="248"/>
      <c r="G11" s="249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1"/>
      <c r="S11" s="231" t="s">
        <v>118</v>
      </c>
      <c r="T11" s="231" t="s">
        <v>119</v>
      </c>
      <c r="U11" s="231">
        <v>0.187</v>
      </c>
      <c r="V11" s="231">
        <f>ROUND(E11*U11,2)</f>
        <v>71.52</v>
      </c>
      <c r="W11" s="231"/>
      <c r="X11" s="231" t="s">
        <v>120</v>
      </c>
      <c r="Y11" s="231" t="s">
        <v>121</v>
      </c>
      <c r="Z11" s="211"/>
      <c r="AA11" s="211"/>
      <c r="AB11" s="211"/>
      <c r="AC11" s="211"/>
      <c r="AD11" s="211"/>
      <c r="AE11" s="211"/>
      <c r="AF11" s="211"/>
      <c r="AG11" s="211" t="s">
        <v>128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2" x14ac:dyDescent="0.25">
      <c r="A12" s="228"/>
      <c r="B12" s="229"/>
      <c r="C12" s="261" t="s">
        <v>129</v>
      </c>
      <c r="D12" s="250"/>
      <c r="E12" s="250"/>
      <c r="F12" s="250"/>
      <c r="G12" s="250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1"/>
      <c r="AA12" s="211"/>
      <c r="AB12" s="211"/>
      <c r="AC12" s="211"/>
      <c r="AD12" s="211"/>
      <c r="AE12" s="211"/>
      <c r="AF12" s="211"/>
      <c r="AG12" s="211" t="s">
        <v>130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5">
      <c r="A13" s="228"/>
      <c r="B13" s="229"/>
      <c r="C13" s="260" t="s">
        <v>131</v>
      </c>
      <c r="D13" s="233"/>
      <c r="E13" s="234">
        <v>277.041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31"/>
      <c r="Z13" s="211"/>
      <c r="AA13" s="211"/>
      <c r="AB13" s="211"/>
      <c r="AC13" s="211"/>
      <c r="AD13" s="211"/>
      <c r="AE13" s="211"/>
      <c r="AF13" s="211"/>
      <c r="AG13" s="211" t="s">
        <v>124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3" x14ac:dyDescent="0.25">
      <c r="A14" s="228"/>
      <c r="B14" s="229"/>
      <c r="C14" s="260" t="s">
        <v>132</v>
      </c>
      <c r="D14" s="233"/>
      <c r="E14" s="234">
        <v>105.42400000000001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1"/>
      <c r="AA14" s="211"/>
      <c r="AB14" s="211"/>
      <c r="AC14" s="211"/>
      <c r="AD14" s="211"/>
      <c r="AE14" s="211"/>
      <c r="AF14" s="211"/>
      <c r="AG14" s="211" t="s">
        <v>124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44">
        <v>3</v>
      </c>
      <c r="B15" s="245" t="s">
        <v>133</v>
      </c>
      <c r="C15" s="259" t="s">
        <v>134</v>
      </c>
      <c r="D15" s="246" t="s">
        <v>127</v>
      </c>
      <c r="E15" s="247">
        <v>20.309999999999999</v>
      </c>
      <c r="F15" s="248"/>
      <c r="G15" s="249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1"/>
      <c r="S15" s="231" t="s">
        <v>118</v>
      </c>
      <c r="T15" s="231" t="s">
        <v>119</v>
      </c>
      <c r="U15" s="231">
        <v>0.12</v>
      </c>
      <c r="V15" s="231">
        <f>ROUND(E15*U15,2)</f>
        <v>2.44</v>
      </c>
      <c r="W15" s="231"/>
      <c r="X15" s="231" t="s">
        <v>120</v>
      </c>
      <c r="Y15" s="231" t="s">
        <v>121</v>
      </c>
      <c r="Z15" s="211"/>
      <c r="AA15" s="211"/>
      <c r="AB15" s="211"/>
      <c r="AC15" s="211"/>
      <c r="AD15" s="211"/>
      <c r="AE15" s="211"/>
      <c r="AF15" s="211"/>
      <c r="AG15" s="211" t="s">
        <v>128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5">
      <c r="A16" s="228"/>
      <c r="B16" s="229"/>
      <c r="C16" s="261" t="s">
        <v>135</v>
      </c>
      <c r="D16" s="250"/>
      <c r="E16" s="250"/>
      <c r="F16" s="250"/>
      <c r="G16" s="250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1"/>
      <c r="AA16" s="211"/>
      <c r="AB16" s="211"/>
      <c r="AC16" s="211"/>
      <c r="AD16" s="211"/>
      <c r="AE16" s="211"/>
      <c r="AF16" s="211"/>
      <c r="AG16" s="211" t="s">
        <v>130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5">
      <c r="A17" s="228"/>
      <c r="B17" s="229"/>
      <c r="C17" s="260" t="s">
        <v>136</v>
      </c>
      <c r="D17" s="233"/>
      <c r="E17" s="234">
        <v>4.4800000000000004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1"/>
      <c r="AA17" s="211"/>
      <c r="AB17" s="211"/>
      <c r="AC17" s="211"/>
      <c r="AD17" s="211"/>
      <c r="AE17" s="211"/>
      <c r="AF17" s="211"/>
      <c r="AG17" s="211" t="s">
        <v>124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3" x14ac:dyDescent="0.25">
      <c r="A18" s="228"/>
      <c r="B18" s="229"/>
      <c r="C18" s="260" t="s">
        <v>137</v>
      </c>
      <c r="D18" s="233"/>
      <c r="E18" s="234">
        <v>13.31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1"/>
      <c r="AA18" s="211"/>
      <c r="AB18" s="211"/>
      <c r="AC18" s="211"/>
      <c r="AD18" s="211"/>
      <c r="AE18" s="211"/>
      <c r="AF18" s="211"/>
      <c r="AG18" s="211" t="s">
        <v>124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3" x14ac:dyDescent="0.25">
      <c r="A19" s="228"/>
      <c r="B19" s="229"/>
      <c r="C19" s="260" t="s">
        <v>138</v>
      </c>
      <c r="D19" s="233"/>
      <c r="E19" s="234">
        <v>2.52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1"/>
      <c r="AA19" s="211"/>
      <c r="AB19" s="211"/>
      <c r="AC19" s="211"/>
      <c r="AD19" s="211"/>
      <c r="AE19" s="211"/>
      <c r="AF19" s="211"/>
      <c r="AG19" s="211" t="s">
        <v>124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44">
        <v>4</v>
      </c>
      <c r="B20" s="245" t="s">
        <v>139</v>
      </c>
      <c r="C20" s="259" t="s">
        <v>140</v>
      </c>
      <c r="D20" s="246" t="s">
        <v>141</v>
      </c>
      <c r="E20" s="247">
        <v>731.5</v>
      </c>
      <c r="F20" s="248"/>
      <c r="G20" s="249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1"/>
      <c r="S20" s="231" t="s">
        <v>118</v>
      </c>
      <c r="T20" s="231" t="s">
        <v>119</v>
      </c>
      <c r="U20" s="231">
        <v>8.5000000000000006E-2</v>
      </c>
      <c r="V20" s="231">
        <f>ROUND(E20*U20,2)</f>
        <v>62.18</v>
      </c>
      <c r="W20" s="231"/>
      <c r="X20" s="231" t="s">
        <v>120</v>
      </c>
      <c r="Y20" s="231" t="s">
        <v>121</v>
      </c>
      <c r="Z20" s="211"/>
      <c r="AA20" s="211"/>
      <c r="AB20" s="211"/>
      <c r="AC20" s="211"/>
      <c r="AD20" s="211"/>
      <c r="AE20" s="211"/>
      <c r="AF20" s="211"/>
      <c r="AG20" s="211" t="s">
        <v>128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5">
      <c r="A21" s="228"/>
      <c r="B21" s="229"/>
      <c r="C21" s="261" t="s">
        <v>142</v>
      </c>
      <c r="D21" s="250"/>
      <c r="E21" s="250"/>
      <c r="F21" s="250"/>
      <c r="G21" s="250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31"/>
      <c r="Z21" s="211"/>
      <c r="AA21" s="211"/>
      <c r="AB21" s="211"/>
      <c r="AC21" s="211"/>
      <c r="AD21" s="211"/>
      <c r="AE21" s="211"/>
      <c r="AF21" s="211"/>
      <c r="AG21" s="211" t="s">
        <v>130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2" x14ac:dyDescent="0.25">
      <c r="A22" s="228"/>
      <c r="B22" s="229"/>
      <c r="C22" s="260" t="s">
        <v>143</v>
      </c>
      <c r="D22" s="233"/>
      <c r="E22" s="234">
        <v>196.1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1"/>
      <c r="AA22" s="211"/>
      <c r="AB22" s="211"/>
      <c r="AC22" s="211"/>
      <c r="AD22" s="211"/>
      <c r="AE22" s="211"/>
      <c r="AF22" s="211"/>
      <c r="AG22" s="211" t="s">
        <v>124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5">
      <c r="A23" s="228"/>
      <c r="B23" s="229"/>
      <c r="C23" s="260" t="s">
        <v>144</v>
      </c>
      <c r="D23" s="233"/>
      <c r="E23" s="234">
        <v>94.4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1"/>
      <c r="AA23" s="211"/>
      <c r="AB23" s="211"/>
      <c r="AC23" s="211"/>
      <c r="AD23" s="211"/>
      <c r="AE23" s="211"/>
      <c r="AF23" s="211"/>
      <c r="AG23" s="211" t="s">
        <v>124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5">
      <c r="A24" s="228"/>
      <c r="B24" s="229"/>
      <c r="C24" s="260" t="s">
        <v>145</v>
      </c>
      <c r="D24" s="233"/>
      <c r="E24" s="234">
        <v>441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1"/>
      <c r="AA24" s="211"/>
      <c r="AB24" s="211"/>
      <c r="AC24" s="211"/>
      <c r="AD24" s="211"/>
      <c r="AE24" s="211"/>
      <c r="AF24" s="211"/>
      <c r="AG24" s="211" t="s">
        <v>124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44">
        <v>5</v>
      </c>
      <c r="B25" s="245" t="s">
        <v>146</v>
      </c>
      <c r="C25" s="259" t="s">
        <v>147</v>
      </c>
      <c r="D25" s="246" t="s">
        <v>127</v>
      </c>
      <c r="E25" s="247">
        <v>9.33</v>
      </c>
      <c r="F25" s="248"/>
      <c r="G25" s="249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1"/>
      <c r="S25" s="231" t="s">
        <v>118</v>
      </c>
      <c r="T25" s="231" t="s">
        <v>119</v>
      </c>
      <c r="U25" s="231">
        <v>3.5329999999999999</v>
      </c>
      <c r="V25" s="231">
        <f>ROUND(E25*U25,2)</f>
        <v>32.96</v>
      </c>
      <c r="W25" s="231"/>
      <c r="X25" s="231" t="s">
        <v>120</v>
      </c>
      <c r="Y25" s="231" t="s">
        <v>121</v>
      </c>
      <c r="Z25" s="211"/>
      <c r="AA25" s="211"/>
      <c r="AB25" s="211"/>
      <c r="AC25" s="211"/>
      <c r="AD25" s="211"/>
      <c r="AE25" s="211"/>
      <c r="AF25" s="211"/>
      <c r="AG25" s="211" t="s">
        <v>122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 x14ac:dyDescent="0.25">
      <c r="A26" s="228"/>
      <c r="B26" s="229"/>
      <c r="C26" s="260" t="s">
        <v>148</v>
      </c>
      <c r="D26" s="233"/>
      <c r="E26" s="234">
        <v>6.13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1"/>
      <c r="AA26" s="211"/>
      <c r="AB26" s="211"/>
      <c r="AC26" s="211"/>
      <c r="AD26" s="211"/>
      <c r="AE26" s="211"/>
      <c r="AF26" s="211"/>
      <c r="AG26" s="211" t="s">
        <v>124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5">
      <c r="A27" s="228"/>
      <c r="B27" s="229"/>
      <c r="C27" s="260" t="s">
        <v>149</v>
      </c>
      <c r="D27" s="233"/>
      <c r="E27" s="234">
        <v>1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1"/>
      <c r="AA27" s="211"/>
      <c r="AB27" s="211"/>
      <c r="AC27" s="211"/>
      <c r="AD27" s="211"/>
      <c r="AE27" s="211"/>
      <c r="AF27" s="211"/>
      <c r="AG27" s="211" t="s">
        <v>124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3" x14ac:dyDescent="0.25">
      <c r="A28" s="228"/>
      <c r="B28" s="229"/>
      <c r="C28" s="260" t="s">
        <v>150</v>
      </c>
      <c r="D28" s="233"/>
      <c r="E28" s="234">
        <v>2.2000000000000002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1"/>
      <c r="AA28" s="211"/>
      <c r="AB28" s="211"/>
      <c r="AC28" s="211"/>
      <c r="AD28" s="211"/>
      <c r="AE28" s="211"/>
      <c r="AF28" s="211"/>
      <c r="AG28" s="211" t="s">
        <v>124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44">
        <v>6</v>
      </c>
      <c r="B29" s="245" t="s">
        <v>151</v>
      </c>
      <c r="C29" s="259" t="s">
        <v>152</v>
      </c>
      <c r="D29" s="246" t="s">
        <v>127</v>
      </c>
      <c r="E29" s="247">
        <v>436.59519999999998</v>
      </c>
      <c r="F29" s="248"/>
      <c r="G29" s="249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1"/>
      <c r="S29" s="231" t="s">
        <v>118</v>
      </c>
      <c r="T29" s="231" t="s">
        <v>119</v>
      </c>
      <c r="U29" s="231">
        <v>1.0999999999999999E-2</v>
      </c>
      <c r="V29" s="231">
        <f>ROUND(E29*U29,2)</f>
        <v>4.8</v>
      </c>
      <c r="W29" s="231"/>
      <c r="X29" s="231" t="s">
        <v>120</v>
      </c>
      <c r="Y29" s="231" t="s">
        <v>121</v>
      </c>
      <c r="Z29" s="211"/>
      <c r="AA29" s="211"/>
      <c r="AB29" s="211"/>
      <c r="AC29" s="211"/>
      <c r="AD29" s="211"/>
      <c r="AE29" s="211"/>
      <c r="AF29" s="211"/>
      <c r="AG29" s="211" t="s">
        <v>128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 x14ac:dyDescent="0.25">
      <c r="A30" s="228"/>
      <c r="B30" s="229"/>
      <c r="C30" s="261" t="s">
        <v>153</v>
      </c>
      <c r="D30" s="250"/>
      <c r="E30" s="250"/>
      <c r="F30" s="250"/>
      <c r="G30" s="250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1"/>
      <c r="AA30" s="211"/>
      <c r="AB30" s="211"/>
      <c r="AC30" s="211"/>
      <c r="AD30" s="211"/>
      <c r="AE30" s="211"/>
      <c r="AF30" s="211"/>
      <c r="AG30" s="211" t="s">
        <v>130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2" x14ac:dyDescent="0.25">
      <c r="A31" s="228"/>
      <c r="B31" s="229"/>
      <c r="C31" s="260" t="s">
        <v>154</v>
      </c>
      <c r="D31" s="233"/>
      <c r="E31" s="234">
        <v>400.255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1"/>
      <c r="AA31" s="211"/>
      <c r="AB31" s="211"/>
      <c r="AC31" s="211"/>
      <c r="AD31" s="211"/>
      <c r="AE31" s="211"/>
      <c r="AF31" s="211"/>
      <c r="AG31" s="211" t="s">
        <v>124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3" x14ac:dyDescent="0.25">
      <c r="A32" s="228"/>
      <c r="B32" s="229"/>
      <c r="C32" s="260" t="s">
        <v>155</v>
      </c>
      <c r="D32" s="233"/>
      <c r="E32" s="234">
        <v>36.340200000000003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1"/>
      <c r="AA32" s="211"/>
      <c r="AB32" s="211"/>
      <c r="AC32" s="211"/>
      <c r="AD32" s="211"/>
      <c r="AE32" s="211"/>
      <c r="AF32" s="211"/>
      <c r="AG32" s="211" t="s">
        <v>124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0.399999999999999" outlineLevel="1" x14ac:dyDescent="0.25">
      <c r="A33" s="244">
        <v>7</v>
      </c>
      <c r="B33" s="245" t="s">
        <v>54</v>
      </c>
      <c r="C33" s="259" t="s">
        <v>156</v>
      </c>
      <c r="D33" s="246" t="s">
        <v>117</v>
      </c>
      <c r="E33" s="247">
        <v>5615.04</v>
      </c>
      <c r="F33" s="248"/>
      <c r="G33" s="249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1"/>
      <c r="S33" s="231" t="s">
        <v>157</v>
      </c>
      <c r="T33" s="231" t="s">
        <v>119</v>
      </c>
      <c r="U33" s="231">
        <v>0</v>
      </c>
      <c r="V33" s="231">
        <f>ROUND(E33*U33,2)</f>
        <v>0</v>
      </c>
      <c r="W33" s="231"/>
      <c r="X33" s="231" t="s">
        <v>120</v>
      </c>
      <c r="Y33" s="231" t="s">
        <v>121</v>
      </c>
      <c r="Z33" s="211"/>
      <c r="AA33" s="211"/>
      <c r="AB33" s="211"/>
      <c r="AC33" s="211"/>
      <c r="AD33" s="211"/>
      <c r="AE33" s="211"/>
      <c r="AF33" s="211"/>
      <c r="AG33" s="211" t="s">
        <v>128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5">
      <c r="A34" s="228"/>
      <c r="B34" s="229"/>
      <c r="C34" s="260" t="s">
        <v>158</v>
      </c>
      <c r="D34" s="233"/>
      <c r="E34" s="234">
        <v>3202.96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1"/>
      <c r="AA34" s="211"/>
      <c r="AB34" s="211"/>
      <c r="AC34" s="211"/>
      <c r="AD34" s="211"/>
      <c r="AE34" s="211"/>
      <c r="AF34" s="211"/>
      <c r="AG34" s="211" t="s">
        <v>124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3" x14ac:dyDescent="0.25">
      <c r="A35" s="228"/>
      <c r="B35" s="229"/>
      <c r="C35" s="260" t="s">
        <v>159</v>
      </c>
      <c r="D35" s="233"/>
      <c r="E35" s="234">
        <v>1182.31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1"/>
      <c r="AA35" s="211"/>
      <c r="AB35" s="211"/>
      <c r="AC35" s="211"/>
      <c r="AD35" s="211"/>
      <c r="AE35" s="211"/>
      <c r="AF35" s="211"/>
      <c r="AG35" s="211" t="s">
        <v>124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3" x14ac:dyDescent="0.25">
      <c r="A36" s="228"/>
      <c r="B36" s="229"/>
      <c r="C36" s="260" t="s">
        <v>160</v>
      </c>
      <c r="D36" s="233"/>
      <c r="E36" s="234">
        <v>1132.26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1"/>
      <c r="AA36" s="211"/>
      <c r="AB36" s="211"/>
      <c r="AC36" s="211"/>
      <c r="AD36" s="211"/>
      <c r="AE36" s="211"/>
      <c r="AF36" s="211"/>
      <c r="AG36" s="211" t="s">
        <v>124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3" x14ac:dyDescent="0.25">
      <c r="A37" s="228"/>
      <c r="B37" s="229"/>
      <c r="C37" s="260" t="s">
        <v>161</v>
      </c>
      <c r="D37" s="233"/>
      <c r="E37" s="234">
        <v>97.51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31"/>
      <c r="Z37" s="211"/>
      <c r="AA37" s="211"/>
      <c r="AB37" s="211"/>
      <c r="AC37" s="211"/>
      <c r="AD37" s="211"/>
      <c r="AE37" s="211"/>
      <c r="AF37" s="211"/>
      <c r="AG37" s="211" t="s">
        <v>124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44">
        <v>8</v>
      </c>
      <c r="B38" s="245" t="s">
        <v>162</v>
      </c>
      <c r="C38" s="259" t="s">
        <v>163</v>
      </c>
      <c r="D38" s="246" t="s">
        <v>127</v>
      </c>
      <c r="E38" s="247">
        <v>436.59519999999998</v>
      </c>
      <c r="F38" s="248"/>
      <c r="G38" s="249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1"/>
      <c r="S38" s="231" t="s">
        <v>164</v>
      </c>
      <c r="T38" s="231" t="s">
        <v>119</v>
      </c>
      <c r="U38" s="231">
        <v>0</v>
      </c>
      <c r="V38" s="231">
        <f>ROUND(E38*U38,2)</f>
        <v>0</v>
      </c>
      <c r="W38" s="231"/>
      <c r="X38" s="231" t="s">
        <v>120</v>
      </c>
      <c r="Y38" s="231" t="s">
        <v>121</v>
      </c>
      <c r="Z38" s="211"/>
      <c r="AA38" s="211"/>
      <c r="AB38" s="211"/>
      <c r="AC38" s="211"/>
      <c r="AD38" s="211"/>
      <c r="AE38" s="211"/>
      <c r="AF38" s="211"/>
      <c r="AG38" s="211" t="s">
        <v>128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2" x14ac:dyDescent="0.25">
      <c r="A39" s="228"/>
      <c r="B39" s="229"/>
      <c r="C39" s="261" t="s">
        <v>165</v>
      </c>
      <c r="D39" s="250"/>
      <c r="E39" s="250"/>
      <c r="F39" s="250"/>
      <c r="G39" s="250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1"/>
      <c r="AA39" s="211"/>
      <c r="AB39" s="211"/>
      <c r="AC39" s="211"/>
      <c r="AD39" s="211"/>
      <c r="AE39" s="211"/>
      <c r="AF39" s="211"/>
      <c r="AG39" s="211" t="s">
        <v>130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2" x14ac:dyDescent="0.25">
      <c r="A40" s="228"/>
      <c r="B40" s="229"/>
      <c r="C40" s="260" t="s">
        <v>166</v>
      </c>
      <c r="D40" s="233"/>
      <c r="E40" s="234">
        <v>436.59519999999998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1"/>
      <c r="AA40" s="211"/>
      <c r="AB40" s="211"/>
      <c r="AC40" s="211"/>
      <c r="AD40" s="211"/>
      <c r="AE40" s="211"/>
      <c r="AF40" s="211"/>
      <c r="AG40" s="211" t="s">
        <v>124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44">
        <v>9</v>
      </c>
      <c r="B41" s="245" t="s">
        <v>58</v>
      </c>
      <c r="C41" s="259" t="s">
        <v>167</v>
      </c>
      <c r="D41" s="246" t="s">
        <v>168</v>
      </c>
      <c r="E41" s="247">
        <v>70.188000000000002</v>
      </c>
      <c r="F41" s="248"/>
      <c r="G41" s="249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1"/>
      <c r="S41" s="231" t="s">
        <v>157</v>
      </c>
      <c r="T41" s="231" t="s">
        <v>119</v>
      </c>
      <c r="U41" s="231">
        <v>0</v>
      </c>
      <c r="V41" s="231">
        <f>ROUND(E41*U41,2)</f>
        <v>0</v>
      </c>
      <c r="W41" s="231"/>
      <c r="X41" s="231" t="s">
        <v>120</v>
      </c>
      <c r="Y41" s="231" t="s">
        <v>121</v>
      </c>
      <c r="Z41" s="211"/>
      <c r="AA41" s="211"/>
      <c r="AB41" s="211"/>
      <c r="AC41" s="211"/>
      <c r="AD41" s="211"/>
      <c r="AE41" s="211"/>
      <c r="AF41" s="211"/>
      <c r="AG41" s="211" t="s">
        <v>122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5">
      <c r="A42" s="228"/>
      <c r="B42" s="229"/>
      <c r="C42" s="260" t="s">
        <v>169</v>
      </c>
      <c r="D42" s="233"/>
      <c r="E42" s="234">
        <v>70.188000000000002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1"/>
      <c r="AA42" s="211"/>
      <c r="AB42" s="211"/>
      <c r="AC42" s="211"/>
      <c r="AD42" s="211"/>
      <c r="AE42" s="211"/>
      <c r="AF42" s="211"/>
      <c r="AG42" s="211" t="s">
        <v>124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44">
        <v>10</v>
      </c>
      <c r="B43" s="245" t="s">
        <v>170</v>
      </c>
      <c r="C43" s="259" t="s">
        <v>171</v>
      </c>
      <c r="D43" s="246" t="s">
        <v>117</v>
      </c>
      <c r="E43" s="247">
        <v>5517.53</v>
      </c>
      <c r="F43" s="248"/>
      <c r="G43" s="249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1"/>
      <c r="S43" s="231" t="s">
        <v>157</v>
      </c>
      <c r="T43" s="231" t="s">
        <v>119</v>
      </c>
      <c r="U43" s="231">
        <v>0</v>
      </c>
      <c r="V43" s="231">
        <f>ROUND(E43*U43,2)</f>
        <v>0</v>
      </c>
      <c r="W43" s="231"/>
      <c r="X43" s="231" t="s">
        <v>120</v>
      </c>
      <c r="Y43" s="231" t="s">
        <v>121</v>
      </c>
      <c r="Z43" s="211"/>
      <c r="AA43" s="211"/>
      <c r="AB43" s="211"/>
      <c r="AC43" s="211"/>
      <c r="AD43" s="211"/>
      <c r="AE43" s="211"/>
      <c r="AF43" s="211"/>
      <c r="AG43" s="211" t="s">
        <v>128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2" x14ac:dyDescent="0.25">
      <c r="A44" s="228"/>
      <c r="B44" s="229"/>
      <c r="C44" s="260" t="s">
        <v>158</v>
      </c>
      <c r="D44" s="233"/>
      <c r="E44" s="234">
        <v>3202.96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1"/>
      <c r="AA44" s="211"/>
      <c r="AB44" s="211"/>
      <c r="AC44" s="211"/>
      <c r="AD44" s="211"/>
      <c r="AE44" s="211"/>
      <c r="AF44" s="211"/>
      <c r="AG44" s="211" t="s">
        <v>124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3" x14ac:dyDescent="0.25">
      <c r="A45" s="228"/>
      <c r="B45" s="229"/>
      <c r="C45" s="260" t="s">
        <v>172</v>
      </c>
      <c r="D45" s="233"/>
      <c r="E45" s="234">
        <v>1132.26</v>
      </c>
      <c r="F45" s="231"/>
      <c r="G45" s="231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31"/>
      <c r="Z45" s="211"/>
      <c r="AA45" s="211"/>
      <c r="AB45" s="211"/>
      <c r="AC45" s="211"/>
      <c r="AD45" s="211"/>
      <c r="AE45" s="211"/>
      <c r="AF45" s="211"/>
      <c r="AG45" s="211" t="s">
        <v>124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3" x14ac:dyDescent="0.25">
      <c r="A46" s="228"/>
      <c r="B46" s="229"/>
      <c r="C46" s="260" t="s">
        <v>173</v>
      </c>
      <c r="D46" s="233"/>
      <c r="E46" s="234">
        <v>1182.31</v>
      </c>
      <c r="F46" s="231"/>
      <c r="G46" s="231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1"/>
      <c r="AA46" s="211"/>
      <c r="AB46" s="211"/>
      <c r="AC46" s="211"/>
      <c r="AD46" s="211"/>
      <c r="AE46" s="211"/>
      <c r="AF46" s="211"/>
      <c r="AG46" s="211" t="s">
        <v>124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44">
        <v>11</v>
      </c>
      <c r="B47" s="245" t="s">
        <v>174</v>
      </c>
      <c r="C47" s="259" t="s">
        <v>175</v>
      </c>
      <c r="D47" s="246" t="s">
        <v>127</v>
      </c>
      <c r="E47" s="247">
        <v>436.59519999999998</v>
      </c>
      <c r="F47" s="248"/>
      <c r="G47" s="249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1"/>
      <c r="S47" s="231" t="s">
        <v>118</v>
      </c>
      <c r="T47" s="231" t="s">
        <v>119</v>
      </c>
      <c r="U47" s="231">
        <v>0</v>
      </c>
      <c r="V47" s="231">
        <f>ROUND(E47*U47,2)</f>
        <v>0</v>
      </c>
      <c r="W47" s="231"/>
      <c r="X47" s="231" t="s">
        <v>176</v>
      </c>
      <c r="Y47" s="231" t="s">
        <v>121</v>
      </c>
      <c r="Z47" s="211"/>
      <c r="AA47" s="211"/>
      <c r="AB47" s="211"/>
      <c r="AC47" s="211"/>
      <c r="AD47" s="211"/>
      <c r="AE47" s="211"/>
      <c r="AF47" s="211"/>
      <c r="AG47" s="211" t="s">
        <v>177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2" x14ac:dyDescent="0.25">
      <c r="A48" s="228"/>
      <c r="B48" s="229"/>
      <c r="C48" s="261" t="s">
        <v>178</v>
      </c>
      <c r="D48" s="250"/>
      <c r="E48" s="250"/>
      <c r="F48" s="250"/>
      <c r="G48" s="250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1"/>
      <c r="AA48" s="211"/>
      <c r="AB48" s="211"/>
      <c r="AC48" s="211"/>
      <c r="AD48" s="211"/>
      <c r="AE48" s="211"/>
      <c r="AF48" s="211"/>
      <c r="AG48" s="211" t="s">
        <v>130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2" x14ac:dyDescent="0.25">
      <c r="A49" s="228"/>
      <c r="B49" s="229"/>
      <c r="C49" s="260" t="s">
        <v>166</v>
      </c>
      <c r="D49" s="233"/>
      <c r="E49" s="234">
        <v>436.59519999999998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1"/>
      <c r="AA49" s="211"/>
      <c r="AB49" s="211"/>
      <c r="AC49" s="211"/>
      <c r="AD49" s="211"/>
      <c r="AE49" s="211"/>
      <c r="AF49" s="211"/>
      <c r="AG49" s="211" t="s">
        <v>124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5">
      <c r="A50" s="237" t="s">
        <v>113</v>
      </c>
      <c r="B50" s="238" t="s">
        <v>56</v>
      </c>
      <c r="C50" s="258" t="s">
        <v>57</v>
      </c>
      <c r="D50" s="239"/>
      <c r="E50" s="240"/>
      <c r="F50" s="241"/>
      <c r="G50" s="242">
        <f>SUMIF(AG51:AG59,"&lt;&gt;NOR",G51:G59)</f>
        <v>0</v>
      </c>
      <c r="H50" s="236"/>
      <c r="I50" s="236">
        <f>SUM(I51:I59)</f>
        <v>0</v>
      </c>
      <c r="J50" s="236"/>
      <c r="K50" s="236">
        <f>SUM(K51:K59)</f>
        <v>0</v>
      </c>
      <c r="L50" s="236"/>
      <c r="M50" s="236">
        <f>SUM(M51:M59)</f>
        <v>0</v>
      </c>
      <c r="N50" s="235"/>
      <c r="O50" s="235">
        <f>SUM(O51:O59)</f>
        <v>51.120000000000005</v>
      </c>
      <c r="P50" s="235"/>
      <c r="Q50" s="235">
        <f>SUM(Q51:Q59)</f>
        <v>0</v>
      </c>
      <c r="R50" s="236"/>
      <c r="S50" s="236"/>
      <c r="T50" s="236"/>
      <c r="U50" s="236"/>
      <c r="V50" s="236">
        <f>SUM(V51:V59)</f>
        <v>55.849999999999994</v>
      </c>
      <c r="W50" s="236"/>
      <c r="X50" s="236"/>
      <c r="Y50" s="236"/>
      <c r="AG50" t="s">
        <v>114</v>
      </c>
    </row>
    <row r="51" spans="1:60" outlineLevel="1" x14ac:dyDescent="0.25">
      <c r="A51" s="244">
        <v>12</v>
      </c>
      <c r="B51" s="245" t="s">
        <v>179</v>
      </c>
      <c r="C51" s="259" t="s">
        <v>180</v>
      </c>
      <c r="D51" s="246" t="s">
        <v>127</v>
      </c>
      <c r="E51" s="247">
        <v>9.8927999999999994</v>
      </c>
      <c r="F51" s="248"/>
      <c r="G51" s="249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2.5249999999999999</v>
      </c>
      <c r="O51" s="230">
        <f>ROUND(E51*N51,2)</f>
        <v>24.98</v>
      </c>
      <c r="P51" s="230">
        <v>0</v>
      </c>
      <c r="Q51" s="230">
        <f>ROUND(E51*P51,2)</f>
        <v>0</v>
      </c>
      <c r="R51" s="231"/>
      <c r="S51" s="231" t="s">
        <v>118</v>
      </c>
      <c r="T51" s="231" t="s">
        <v>119</v>
      </c>
      <c r="U51" s="231">
        <v>0.47699999999999998</v>
      </c>
      <c r="V51" s="231">
        <f>ROUND(E51*U51,2)</f>
        <v>4.72</v>
      </c>
      <c r="W51" s="231"/>
      <c r="X51" s="231" t="s">
        <v>120</v>
      </c>
      <c r="Y51" s="231" t="s">
        <v>121</v>
      </c>
      <c r="Z51" s="211"/>
      <c r="AA51" s="211"/>
      <c r="AB51" s="211"/>
      <c r="AC51" s="211"/>
      <c r="AD51" s="211"/>
      <c r="AE51" s="211"/>
      <c r="AF51" s="211"/>
      <c r="AG51" s="211" t="s">
        <v>122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2" x14ac:dyDescent="0.25">
      <c r="A52" s="228"/>
      <c r="B52" s="229"/>
      <c r="C52" s="261" t="s">
        <v>181</v>
      </c>
      <c r="D52" s="250"/>
      <c r="E52" s="250"/>
      <c r="F52" s="250"/>
      <c r="G52" s="250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1"/>
      <c r="AA52" s="211"/>
      <c r="AB52" s="211"/>
      <c r="AC52" s="211"/>
      <c r="AD52" s="211"/>
      <c r="AE52" s="211"/>
      <c r="AF52" s="211"/>
      <c r="AG52" s="211" t="s">
        <v>130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2" x14ac:dyDescent="0.25">
      <c r="A53" s="228"/>
      <c r="B53" s="229"/>
      <c r="C53" s="260" t="s">
        <v>182</v>
      </c>
      <c r="D53" s="233"/>
      <c r="E53" s="234">
        <v>9.8927999999999994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1"/>
      <c r="AA53" s="211"/>
      <c r="AB53" s="211"/>
      <c r="AC53" s="211"/>
      <c r="AD53" s="211"/>
      <c r="AE53" s="211"/>
      <c r="AF53" s="211"/>
      <c r="AG53" s="211" t="s">
        <v>124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44">
        <v>13</v>
      </c>
      <c r="B54" s="245" t="s">
        <v>183</v>
      </c>
      <c r="C54" s="259" t="s">
        <v>184</v>
      </c>
      <c r="D54" s="246" t="s">
        <v>127</v>
      </c>
      <c r="E54" s="247">
        <v>10</v>
      </c>
      <c r="F54" s="248"/>
      <c r="G54" s="249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2.5249999999999999</v>
      </c>
      <c r="O54" s="230">
        <f>ROUND(E54*N54,2)</f>
        <v>25.25</v>
      </c>
      <c r="P54" s="230">
        <v>0</v>
      </c>
      <c r="Q54" s="230">
        <f>ROUND(E54*P54,2)</f>
        <v>0</v>
      </c>
      <c r="R54" s="231"/>
      <c r="S54" s="231" t="s">
        <v>118</v>
      </c>
      <c r="T54" s="231" t="s">
        <v>119</v>
      </c>
      <c r="U54" s="231">
        <v>0.47699999999999998</v>
      </c>
      <c r="V54" s="231">
        <f>ROUND(E54*U54,2)</f>
        <v>4.7699999999999996</v>
      </c>
      <c r="W54" s="231"/>
      <c r="X54" s="231" t="s">
        <v>120</v>
      </c>
      <c r="Y54" s="231" t="s">
        <v>121</v>
      </c>
      <c r="Z54" s="211"/>
      <c r="AA54" s="211"/>
      <c r="AB54" s="211"/>
      <c r="AC54" s="211"/>
      <c r="AD54" s="211"/>
      <c r="AE54" s="211"/>
      <c r="AF54" s="211"/>
      <c r="AG54" s="211" t="s">
        <v>122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2" x14ac:dyDescent="0.25">
      <c r="A55" s="228"/>
      <c r="B55" s="229"/>
      <c r="C55" s="260" t="s">
        <v>185</v>
      </c>
      <c r="D55" s="233"/>
      <c r="E55" s="234">
        <v>10</v>
      </c>
      <c r="F55" s="231"/>
      <c r="G55" s="23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1"/>
      <c r="AA55" s="211"/>
      <c r="AB55" s="211"/>
      <c r="AC55" s="211"/>
      <c r="AD55" s="211"/>
      <c r="AE55" s="211"/>
      <c r="AF55" s="211"/>
      <c r="AG55" s="211" t="s">
        <v>124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44">
        <v>14</v>
      </c>
      <c r="B56" s="245" t="s">
        <v>186</v>
      </c>
      <c r="C56" s="259" t="s">
        <v>187</v>
      </c>
      <c r="D56" s="246" t="s">
        <v>117</v>
      </c>
      <c r="E56" s="247">
        <v>80.624799999999993</v>
      </c>
      <c r="F56" s="248"/>
      <c r="G56" s="249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0">
        <v>1.0999999999999999E-2</v>
      </c>
      <c r="O56" s="230">
        <f>ROUND(E56*N56,2)</f>
        <v>0.89</v>
      </c>
      <c r="P56" s="230">
        <v>0</v>
      </c>
      <c r="Q56" s="230">
        <f>ROUND(E56*P56,2)</f>
        <v>0</v>
      </c>
      <c r="R56" s="231"/>
      <c r="S56" s="231" t="s">
        <v>118</v>
      </c>
      <c r="T56" s="231" t="s">
        <v>119</v>
      </c>
      <c r="U56" s="231">
        <v>0.57499999999999996</v>
      </c>
      <c r="V56" s="231">
        <f>ROUND(E56*U56,2)</f>
        <v>46.36</v>
      </c>
      <c r="W56" s="231"/>
      <c r="X56" s="231" t="s">
        <v>120</v>
      </c>
      <c r="Y56" s="231" t="s">
        <v>121</v>
      </c>
      <c r="Z56" s="211"/>
      <c r="AA56" s="211"/>
      <c r="AB56" s="211"/>
      <c r="AC56" s="211"/>
      <c r="AD56" s="211"/>
      <c r="AE56" s="211"/>
      <c r="AF56" s="211"/>
      <c r="AG56" s="211" t="s">
        <v>128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2" x14ac:dyDescent="0.25">
      <c r="A57" s="228"/>
      <c r="B57" s="229"/>
      <c r="C57" s="261" t="s">
        <v>188</v>
      </c>
      <c r="D57" s="250"/>
      <c r="E57" s="250"/>
      <c r="F57" s="250"/>
      <c r="G57" s="250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1"/>
      <c r="AA57" s="211"/>
      <c r="AB57" s="211"/>
      <c r="AC57" s="211"/>
      <c r="AD57" s="211"/>
      <c r="AE57" s="211"/>
      <c r="AF57" s="211"/>
      <c r="AG57" s="211" t="s">
        <v>130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2" x14ac:dyDescent="0.25">
      <c r="A58" s="228"/>
      <c r="B58" s="229"/>
      <c r="C58" s="260" t="s">
        <v>189</v>
      </c>
      <c r="D58" s="233"/>
      <c r="E58" s="234">
        <v>9.4247999999999994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1"/>
      <c r="AA58" s="211"/>
      <c r="AB58" s="211"/>
      <c r="AC58" s="211"/>
      <c r="AD58" s="211"/>
      <c r="AE58" s="211"/>
      <c r="AF58" s="211"/>
      <c r="AG58" s="211" t="s">
        <v>124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3" x14ac:dyDescent="0.25">
      <c r="A59" s="228"/>
      <c r="B59" s="229"/>
      <c r="C59" s="260" t="s">
        <v>190</v>
      </c>
      <c r="D59" s="233"/>
      <c r="E59" s="234">
        <v>71.2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31"/>
      <c r="Z59" s="211"/>
      <c r="AA59" s="211"/>
      <c r="AB59" s="211"/>
      <c r="AC59" s="211"/>
      <c r="AD59" s="211"/>
      <c r="AE59" s="211"/>
      <c r="AF59" s="211"/>
      <c r="AG59" s="211" t="s">
        <v>124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5">
      <c r="A60" s="237" t="s">
        <v>113</v>
      </c>
      <c r="B60" s="238" t="s">
        <v>58</v>
      </c>
      <c r="C60" s="258" t="s">
        <v>59</v>
      </c>
      <c r="D60" s="239"/>
      <c r="E60" s="240"/>
      <c r="F60" s="241"/>
      <c r="G60" s="242">
        <f>SUMIF(AG61:AG62,"&lt;&gt;NOR",G61:G62)</f>
        <v>0</v>
      </c>
      <c r="H60" s="236"/>
      <c r="I60" s="236">
        <f>SUM(I61:I62)</f>
        <v>0</v>
      </c>
      <c r="J60" s="236"/>
      <c r="K60" s="236">
        <f>SUM(K61:K62)</f>
        <v>0</v>
      </c>
      <c r="L60" s="236"/>
      <c r="M60" s="236">
        <f>SUM(M61:M62)</f>
        <v>0</v>
      </c>
      <c r="N60" s="235"/>
      <c r="O60" s="235">
        <f>SUM(O61:O62)</f>
        <v>17.57</v>
      </c>
      <c r="P60" s="235"/>
      <c r="Q60" s="235">
        <f>SUM(Q61:Q62)</f>
        <v>0</v>
      </c>
      <c r="R60" s="236"/>
      <c r="S60" s="236"/>
      <c r="T60" s="236"/>
      <c r="U60" s="236"/>
      <c r="V60" s="236">
        <f>SUM(V61:V62)</f>
        <v>27.78</v>
      </c>
      <c r="W60" s="236"/>
      <c r="X60" s="236"/>
      <c r="Y60" s="236"/>
      <c r="AG60" t="s">
        <v>114</v>
      </c>
    </row>
    <row r="61" spans="1:60" ht="20.399999999999999" outlineLevel="1" x14ac:dyDescent="0.25">
      <c r="A61" s="244">
        <v>15</v>
      </c>
      <c r="B61" s="245" t="s">
        <v>191</v>
      </c>
      <c r="C61" s="259" t="s">
        <v>192</v>
      </c>
      <c r="D61" s="246" t="s">
        <v>117</v>
      </c>
      <c r="E61" s="247">
        <v>22.11</v>
      </c>
      <c r="F61" s="248"/>
      <c r="G61" s="249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0">
        <v>0.79479</v>
      </c>
      <c r="O61" s="230">
        <f>ROUND(E61*N61,2)</f>
        <v>17.57</v>
      </c>
      <c r="P61" s="230">
        <v>0</v>
      </c>
      <c r="Q61" s="230">
        <f>ROUND(E61*P61,2)</f>
        <v>0</v>
      </c>
      <c r="R61" s="231"/>
      <c r="S61" s="231" t="s">
        <v>157</v>
      </c>
      <c r="T61" s="231" t="s">
        <v>119</v>
      </c>
      <c r="U61" s="231">
        <v>1.2563</v>
      </c>
      <c r="V61" s="231">
        <f>ROUND(E61*U61,2)</f>
        <v>27.78</v>
      </c>
      <c r="W61" s="231"/>
      <c r="X61" s="231" t="s">
        <v>120</v>
      </c>
      <c r="Y61" s="231" t="s">
        <v>121</v>
      </c>
      <c r="Z61" s="211"/>
      <c r="AA61" s="211"/>
      <c r="AB61" s="211"/>
      <c r="AC61" s="211"/>
      <c r="AD61" s="211"/>
      <c r="AE61" s="211"/>
      <c r="AF61" s="211"/>
      <c r="AG61" s="211" t="s">
        <v>122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2" x14ac:dyDescent="0.25">
      <c r="A62" s="228"/>
      <c r="B62" s="229"/>
      <c r="C62" s="260" t="s">
        <v>193</v>
      </c>
      <c r="D62" s="233"/>
      <c r="E62" s="234">
        <v>22.11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1"/>
      <c r="AA62" s="211"/>
      <c r="AB62" s="211"/>
      <c r="AC62" s="211"/>
      <c r="AD62" s="211"/>
      <c r="AE62" s="211"/>
      <c r="AF62" s="211"/>
      <c r="AG62" s="211" t="s">
        <v>124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5">
      <c r="A63" s="237" t="s">
        <v>113</v>
      </c>
      <c r="B63" s="238" t="s">
        <v>60</v>
      </c>
      <c r="C63" s="258" t="s">
        <v>61</v>
      </c>
      <c r="D63" s="239"/>
      <c r="E63" s="240"/>
      <c r="F63" s="241"/>
      <c r="G63" s="242">
        <f>SUMIF(AG64:AG83,"&lt;&gt;NOR",G64:G83)</f>
        <v>0</v>
      </c>
      <c r="H63" s="236"/>
      <c r="I63" s="236">
        <f>SUM(I64:I83)</f>
        <v>0</v>
      </c>
      <c r="J63" s="236"/>
      <c r="K63" s="236">
        <f>SUM(K64:K83)</f>
        <v>0</v>
      </c>
      <c r="L63" s="236"/>
      <c r="M63" s="236">
        <f>SUM(M64:M83)</f>
        <v>0</v>
      </c>
      <c r="N63" s="235"/>
      <c r="O63" s="235">
        <f>SUM(O64:O83)</f>
        <v>138.37</v>
      </c>
      <c r="P63" s="235"/>
      <c r="Q63" s="235">
        <f>SUM(Q64:Q83)</f>
        <v>0</v>
      </c>
      <c r="R63" s="236"/>
      <c r="S63" s="236"/>
      <c r="T63" s="236"/>
      <c r="U63" s="236"/>
      <c r="V63" s="236">
        <f>SUM(V64:V83)</f>
        <v>0</v>
      </c>
      <c r="W63" s="236"/>
      <c r="X63" s="236"/>
      <c r="Y63" s="236"/>
      <c r="AG63" t="s">
        <v>114</v>
      </c>
    </row>
    <row r="64" spans="1:60" outlineLevel="1" x14ac:dyDescent="0.25">
      <c r="A64" s="244">
        <v>16</v>
      </c>
      <c r="B64" s="245" t="s">
        <v>194</v>
      </c>
      <c r="C64" s="259" t="s">
        <v>195</v>
      </c>
      <c r="D64" s="246" t="s">
        <v>117</v>
      </c>
      <c r="E64" s="247">
        <v>3553</v>
      </c>
      <c r="F64" s="248"/>
      <c r="G64" s="249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4.0000000000000003E-5</v>
      </c>
      <c r="O64" s="230">
        <f>ROUND(E64*N64,2)</f>
        <v>0.14000000000000001</v>
      </c>
      <c r="P64" s="230">
        <v>0</v>
      </c>
      <c r="Q64" s="230">
        <f>ROUND(E64*P64,2)</f>
        <v>0</v>
      </c>
      <c r="R64" s="231"/>
      <c r="S64" s="231" t="s">
        <v>157</v>
      </c>
      <c r="T64" s="231" t="s">
        <v>119</v>
      </c>
      <c r="U64" s="231">
        <v>0</v>
      </c>
      <c r="V64" s="231">
        <f>ROUND(E64*U64,2)</f>
        <v>0</v>
      </c>
      <c r="W64" s="231"/>
      <c r="X64" s="231" t="s">
        <v>120</v>
      </c>
      <c r="Y64" s="231" t="s">
        <v>121</v>
      </c>
      <c r="Z64" s="211"/>
      <c r="AA64" s="211"/>
      <c r="AB64" s="211"/>
      <c r="AC64" s="211"/>
      <c r="AD64" s="211"/>
      <c r="AE64" s="211"/>
      <c r="AF64" s="211"/>
      <c r="AG64" s="211" t="s">
        <v>122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2" x14ac:dyDescent="0.25">
      <c r="A65" s="228"/>
      <c r="B65" s="229"/>
      <c r="C65" s="260" t="s">
        <v>196</v>
      </c>
      <c r="D65" s="233"/>
      <c r="E65" s="234">
        <v>2050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1"/>
      <c r="AA65" s="211"/>
      <c r="AB65" s="211"/>
      <c r="AC65" s="211"/>
      <c r="AD65" s="211"/>
      <c r="AE65" s="211"/>
      <c r="AF65" s="211"/>
      <c r="AG65" s="211" t="s">
        <v>124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3" x14ac:dyDescent="0.25">
      <c r="A66" s="228"/>
      <c r="B66" s="229"/>
      <c r="C66" s="260" t="s">
        <v>197</v>
      </c>
      <c r="D66" s="233"/>
      <c r="E66" s="234">
        <v>800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1"/>
      <c r="AA66" s="211"/>
      <c r="AB66" s="211"/>
      <c r="AC66" s="211"/>
      <c r="AD66" s="211"/>
      <c r="AE66" s="211"/>
      <c r="AF66" s="211"/>
      <c r="AG66" s="211" t="s">
        <v>124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3" x14ac:dyDescent="0.25">
      <c r="A67" s="228"/>
      <c r="B67" s="229"/>
      <c r="C67" s="260" t="s">
        <v>198</v>
      </c>
      <c r="D67" s="233"/>
      <c r="E67" s="234">
        <v>376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1"/>
      <c r="AA67" s="211"/>
      <c r="AB67" s="211"/>
      <c r="AC67" s="211"/>
      <c r="AD67" s="211"/>
      <c r="AE67" s="211"/>
      <c r="AF67" s="211"/>
      <c r="AG67" s="211" t="s">
        <v>124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3" x14ac:dyDescent="0.25">
      <c r="A68" s="228"/>
      <c r="B68" s="229"/>
      <c r="C68" s="260" t="s">
        <v>199</v>
      </c>
      <c r="D68" s="233"/>
      <c r="E68" s="234">
        <v>327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1"/>
      <c r="AA68" s="211"/>
      <c r="AB68" s="211"/>
      <c r="AC68" s="211"/>
      <c r="AD68" s="211"/>
      <c r="AE68" s="211"/>
      <c r="AF68" s="211"/>
      <c r="AG68" s="211" t="s">
        <v>124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44">
        <v>17</v>
      </c>
      <c r="B69" s="245" t="s">
        <v>200</v>
      </c>
      <c r="C69" s="259" t="s">
        <v>201</v>
      </c>
      <c r="D69" s="246" t="s">
        <v>202</v>
      </c>
      <c r="E69" s="247">
        <v>4</v>
      </c>
      <c r="F69" s="248"/>
      <c r="G69" s="249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1.537E-2</v>
      </c>
      <c r="O69" s="230">
        <f>ROUND(E69*N69,2)</f>
        <v>0.06</v>
      </c>
      <c r="P69" s="230">
        <v>0</v>
      </c>
      <c r="Q69" s="230">
        <f>ROUND(E69*P69,2)</f>
        <v>0</v>
      </c>
      <c r="R69" s="231"/>
      <c r="S69" s="231" t="s">
        <v>157</v>
      </c>
      <c r="T69" s="231" t="s">
        <v>119</v>
      </c>
      <c r="U69" s="231">
        <v>0</v>
      </c>
      <c r="V69" s="231">
        <f>ROUND(E69*U69,2)</f>
        <v>0</v>
      </c>
      <c r="W69" s="231"/>
      <c r="X69" s="231" t="s">
        <v>120</v>
      </c>
      <c r="Y69" s="231" t="s">
        <v>121</v>
      </c>
      <c r="Z69" s="211"/>
      <c r="AA69" s="211"/>
      <c r="AB69" s="211"/>
      <c r="AC69" s="211"/>
      <c r="AD69" s="211"/>
      <c r="AE69" s="211"/>
      <c r="AF69" s="211"/>
      <c r="AG69" s="211" t="s">
        <v>122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2" x14ac:dyDescent="0.25">
      <c r="A70" s="228"/>
      <c r="B70" s="229"/>
      <c r="C70" s="260" t="s">
        <v>170</v>
      </c>
      <c r="D70" s="233"/>
      <c r="E70" s="234">
        <v>4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1"/>
      <c r="AA70" s="211"/>
      <c r="AB70" s="211"/>
      <c r="AC70" s="211"/>
      <c r="AD70" s="211"/>
      <c r="AE70" s="211"/>
      <c r="AF70" s="211"/>
      <c r="AG70" s="211" t="s">
        <v>124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30.6" outlineLevel="1" x14ac:dyDescent="0.25">
      <c r="A71" s="244">
        <v>18</v>
      </c>
      <c r="B71" s="245" t="s">
        <v>203</v>
      </c>
      <c r="C71" s="259" t="s">
        <v>204</v>
      </c>
      <c r="D71" s="246" t="s">
        <v>117</v>
      </c>
      <c r="E71" s="247">
        <v>3269.2840000000001</v>
      </c>
      <c r="F71" s="248"/>
      <c r="G71" s="249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0">
        <v>2.5000000000000001E-2</v>
      </c>
      <c r="O71" s="230">
        <f>ROUND(E71*N71,2)</f>
        <v>81.73</v>
      </c>
      <c r="P71" s="230">
        <v>0</v>
      </c>
      <c r="Q71" s="230">
        <f>ROUND(E71*P71,2)</f>
        <v>0</v>
      </c>
      <c r="R71" s="231"/>
      <c r="S71" s="231" t="s">
        <v>157</v>
      </c>
      <c r="T71" s="231" t="s">
        <v>119</v>
      </c>
      <c r="U71" s="231">
        <v>0</v>
      </c>
      <c r="V71" s="231">
        <f>ROUND(E71*U71,2)</f>
        <v>0</v>
      </c>
      <c r="W71" s="231"/>
      <c r="X71" s="231" t="s">
        <v>176</v>
      </c>
      <c r="Y71" s="231" t="s">
        <v>121</v>
      </c>
      <c r="Z71" s="211"/>
      <c r="AA71" s="211"/>
      <c r="AB71" s="211"/>
      <c r="AC71" s="211"/>
      <c r="AD71" s="211"/>
      <c r="AE71" s="211"/>
      <c r="AF71" s="211"/>
      <c r="AG71" s="211" t="s">
        <v>177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2" x14ac:dyDescent="0.25">
      <c r="A72" s="228"/>
      <c r="B72" s="229"/>
      <c r="C72" s="261" t="s">
        <v>205</v>
      </c>
      <c r="D72" s="250"/>
      <c r="E72" s="250"/>
      <c r="F72" s="250"/>
      <c r="G72" s="250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1"/>
      <c r="AA72" s="211"/>
      <c r="AB72" s="211"/>
      <c r="AC72" s="211"/>
      <c r="AD72" s="211"/>
      <c r="AE72" s="211"/>
      <c r="AF72" s="211"/>
      <c r="AG72" s="211" t="s">
        <v>130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2" x14ac:dyDescent="0.25">
      <c r="A73" s="228"/>
      <c r="B73" s="229"/>
      <c r="C73" s="260" t="s">
        <v>206</v>
      </c>
      <c r="D73" s="233"/>
      <c r="E73" s="234">
        <v>2266.6039999999998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1"/>
      <c r="AA73" s="211"/>
      <c r="AB73" s="211"/>
      <c r="AC73" s="211"/>
      <c r="AD73" s="211"/>
      <c r="AE73" s="211"/>
      <c r="AF73" s="211"/>
      <c r="AG73" s="211" t="s">
        <v>124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3" x14ac:dyDescent="0.25">
      <c r="A74" s="228"/>
      <c r="B74" s="229"/>
      <c r="C74" s="260" t="s">
        <v>207</v>
      </c>
      <c r="D74" s="233"/>
      <c r="E74" s="234">
        <v>1002.68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1"/>
      <c r="AA74" s="211"/>
      <c r="AB74" s="211"/>
      <c r="AC74" s="211"/>
      <c r="AD74" s="211"/>
      <c r="AE74" s="211"/>
      <c r="AF74" s="211"/>
      <c r="AG74" s="211" t="s">
        <v>124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30.6" outlineLevel="1" x14ac:dyDescent="0.25">
      <c r="A75" s="244">
        <v>19</v>
      </c>
      <c r="B75" s="245" t="s">
        <v>208</v>
      </c>
      <c r="C75" s="259" t="s">
        <v>209</v>
      </c>
      <c r="D75" s="246" t="s">
        <v>117</v>
      </c>
      <c r="E75" s="247">
        <v>595.76</v>
      </c>
      <c r="F75" s="248"/>
      <c r="G75" s="249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2.5000000000000001E-2</v>
      </c>
      <c r="O75" s="230">
        <f>ROUND(E75*N75,2)</f>
        <v>14.89</v>
      </c>
      <c r="P75" s="230">
        <v>0</v>
      </c>
      <c r="Q75" s="230">
        <f>ROUND(E75*P75,2)</f>
        <v>0</v>
      </c>
      <c r="R75" s="231"/>
      <c r="S75" s="231" t="s">
        <v>157</v>
      </c>
      <c r="T75" s="231" t="s">
        <v>119</v>
      </c>
      <c r="U75" s="231">
        <v>0</v>
      </c>
      <c r="V75" s="231">
        <f>ROUND(E75*U75,2)</f>
        <v>0</v>
      </c>
      <c r="W75" s="231"/>
      <c r="X75" s="231" t="s">
        <v>176</v>
      </c>
      <c r="Y75" s="231" t="s">
        <v>121</v>
      </c>
      <c r="Z75" s="211"/>
      <c r="AA75" s="211"/>
      <c r="AB75" s="211"/>
      <c r="AC75" s="211"/>
      <c r="AD75" s="211"/>
      <c r="AE75" s="211"/>
      <c r="AF75" s="211"/>
      <c r="AG75" s="211" t="s">
        <v>177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1" outlineLevel="2" x14ac:dyDescent="0.25">
      <c r="A76" s="228"/>
      <c r="B76" s="229"/>
      <c r="C76" s="261" t="s">
        <v>210</v>
      </c>
      <c r="D76" s="250"/>
      <c r="E76" s="250"/>
      <c r="F76" s="250"/>
      <c r="G76" s="250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1"/>
      <c r="AA76" s="211"/>
      <c r="AB76" s="211"/>
      <c r="AC76" s="211"/>
      <c r="AD76" s="211"/>
      <c r="AE76" s="211"/>
      <c r="AF76" s="211"/>
      <c r="AG76" s="211" t="s">
        <v>130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51" t="str">
        <f>C76</f>
        <v>/kompletní dodávka a položení monolitického um.povrchu,včetně lajnování-TECH.SEKTORY - ROZBĚHOVÉ DRÁHY/</v>
      </c>
      <c r="BB76" s="211"/>
      <c r="BC76" s="211"/>
      <c r="BD76" s="211"/>
      <c r="BE76" s="211"/>
      <c r="BF76" s="211"/>
      <c r="BG76" s="211"/>
      <c r="BH76" s="211"/>
    </row>
    <row r="77" spans="1:60" outlineLevel="2" x14ac:dyDescent="0.25">
      <c r="A77" s="228"/>
      <c r="B77" s="229"/>
      <c r="C77" s="260" t="s">
        <v>211</v>
      </c>
      <c r="D77" s="233"/>
      <c r="E77" s="234">
        <v>129.24600000000001</v>
      </c>
      <c r="F77" s="231"/>
      <c r="G77" s="231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1"/>
      <c r="AA77" s="211"/>
      <c r="AB77" s="211"/>
      <c r="AC77" s="211"/>
      <c r="AD77" s="211"/>
      <c r="AE77" s="211"/>
      <c r="AF77" s="211"/>
      <c r="AG77" s="211" t="s">
        <v>124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3" x14ac:dyDescent="0.25">
      <c r="A78" s="228"/>
      <c r="B78" s="229"/>
      <c r="C78" s="260" t="s">
        <v>212</v>
      </c>
      <c r="D78" s="233"/>
      <c r="E78" s="234">
        <v>92.224000000000004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1"/>
      <c r="AA78" s="211"/>
      <c r="AB78" s="211"/>
      <c r="AC78" s="211"/>
      <c r="AD78" s="211"/>
      <c r="AE78" s="211"/>
      <c r="AF78" s="211"/>
      <c r="AG78" s="211" t="s">
        <v>124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5">
      <c r="A79" s="228"/>
      <c r="B79" s="229"/>
      <c r="C79" s="260" t="s">
        <v>213</v>
      </c>
      <c r="D79" s="233"/>
      <c r="E79" s="234">
        <v>374.29</v>
      </c>
      <c r="F79" s="231"/>
      <c r="G79" s="231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31"/>
      <c r="Z79" s="211"/>
      <c r="AA79" s="211"/>
      <c r="AB79" s="211"/>
      <c r="AC79" s="211"/>
      <c r="AD79" s="211"/>
      <c r="AE79" s="211"/>
      <c r="AF79" s="211"/>
      <c r="AG79" s="211" t="s">
        <v>124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30.6" outlineLevel="1" x14ac:dyDescent="0.25">
      <c r="A80" s="244">
        <v>20</v>
      </c>
      <c r="B80" s="245" t="s">
        <v>214</v>
      </c>
      <c r="C80" s="259" t="s">
        <v>215</v>
      </c>
      <c r="D80" s="246" t="s">
        <v>117</v>
      </c>
      <c r="E80" s="247">
        <v>1661.989</v>
      </c>
      <c r="F80" s="248"/>
      <c r="G80" s="249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0">
        <v>2.5000000000000001E-2</v>
      </c>
      <c r="O80" s="230">
        <f>ROUND(E80*N80,2)</f>
        <v>41.55</v>
      </c>
      <c r="P80" s="230">
        <v>0</v>
      </c>
      <c r="Q80" s="230">
        <f>ROUND(E80*P80,2)</f>
        <v>0</v>
      </c>
      <c r="R80" s="231"/>
      <c r="S80" s="231" t="s">
        <v>157</v>
      </c>
      <c r="T80" s="231" t="s">
        <v>119</v>
      </c>
      <c r="U80" s="231">
        <v>0</v>
      </c>
      <c r="V80" s="231">
        <f>ROUND(E80*U80,2)</f>
        <v>0</v>
      </c>
      <c r="W80" s="231"/>
      <c r="X80" s="231" t="s">
        <v>176</v>
      </c>
      <c r="Y80" s="231" t="s">
        <v>121</v>
      </c>
      <c r="Z80" s="211"/>
      <c r="AA80" s="211"/>
      <c r="AB80" s="211"/>
      <c r="AC80" s="211"/>
      <c r="AD80" s="211"/>
      <c r="AE80" s="211"/>
      <c r="AF80" s="211"/>
      <c r="AG80" s="211" t="s">
        <v>177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1" outlineLevel="2" x14ac:dyDescent="0.25">
      <c r="A81" s="228"/>
      <c r="B81" s="229"/>
      <c r="C81" s="261" t="s">
        <v>216</v>
      </c>
      <c r="D81" s="250"/>
      <c r="E81" s="250"/>
      <c r="F81" s="250"/>
      <c r="G81" s="250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1"/>
      <c r="AA81" s="211"/>
      <c r="AB81" s="211"/>
      <c r="AC81" s="211"/>
      <c r="AD81" s="211"/>
      <c r="AE81" s="211"/>
      <c r="AF81" s="211"/>
      <c r="AG81" s="211" t="s">
        <v>130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51" t="str">
        <f>C81</f>
        <v>/kompletní dodávka a položení monolitického um.povrchu,včetně lajnování-TECHNICKÉ SEKTORY - OKOLNÍ PLOCHY/</v>
      </c>
      <c r="BB81" s="211"/>
      <c r="BC81" s="211"/>
      <c r="BD81" s="211"/>
      <c r="BE81" s="211"/>
      <c r="BF81" s="211"/>
      <c r="BG81" s="211"/>
      <c r="BH81" s="211"/>
    </row>
    <row r="82" spans="1:60" outlineLevel="2" x14ac:dyDescent="0.25">
      <c r="A82" s="228"/>
      <c r="B82" s="229"/>
      <c r="C82" s="260" t="s">
        <v>217</v>
      </c>
      <c r="D82" s="233"/>
      <c r="E82" s="234">
        <v>832.96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1"/>
      <c r="AA82" s="211"/>
      <c r="AB82" s="211"/>
      <c r="AC82" s="211"/>
      <c r="AD82" s="211"/>
      <c r="AE82" s="211"/>
      <c r="AF82" s="211"/>
      <c r="AG82" s="211" t="s">
        <v>124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3" x14ac:dyDescent="0.25">
      <c r="A83" s="228"/>
      <c r="B83" s="229"/>
      <c r="C83" s="260" t="s">
        <v>218</v>
      </c>
      <c r="D83" s="233"/>
      <c r="E83" s="234">
        <v>829.029</v>
      </c>
      <c r="F83" s="231"/>
      <c r="G83" s="231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1"/>
      <c r="AA83" s="211"/>
      <c r="AB83" s="211"/>
      <c r="AC83" s="211"/>
      <c r="AD83" s="211"/>
      <c r="AE83" s="211"/>
      <c r="AF83" s="211"/>
      <c r="AG83" s="211" t="s">
        <v>124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5">
      <c r="A84" s="237" t="s">
        <v>113</v>
      </c>
      <c r="B84" s="238" t="s">
        <v>62</v>
      </c>
      <c r="C84" s="258" t="s">
        <v>63</v>
      </c>
      <c r="D84" s="239"/>
      <c r="E84" s="240"/>
      <c r="F84" s="241"/>
      <c r="G84" s="242">
        <f>SUMIF(AG85:AG95,"&lt;&gt;NOR",G85:G95)</f>
        <v>0</v>
      </c>
      <c r="H84" s="236"/>
      <c r="I84" s="236">
        <f>SUM(I85:I95)</f>
        <v>0</v>
      </c>
      <c r="J84" s="236"/>
      <c r="K84" s="236">
        <f>SUM(K85:K95)</f>
        <v>0</v>
      </c>
      <c r="L84" s="236"/>
      <c r="M84" s="236">
        <f>SUM(M85:M95)</f>
        <v>0</v>
      </c>
      <c r="N84" s="235"/>
      <c r="O84" s="235">
        <f>SUM(O85:O95)</f>
        <v>699.43999999999994</v>
      </c>
      <c r="P84" s="235"/>
      <c r="Q84" s="235">
        <f>SUM(Q85:Q95)</f>
        <v>0</v>
      </c>
      <c r="R84" s="236"/>
      <c r="S84" s="236"/>
      <c r="T84" s="236"/>
      <c r="U84" s="236"/>
      <c r="V84" s="236">
        <f>SUM(V85:V95)</f>
        <v>263.3</v>
      </c>
      <c r="W84" s="236"/>
      <c r="X84" s="236"/>
      <c r="Y84" s="236"/>
      <c r="AG84" t="s">
        <v>114</v>
      </c>
    </row>
    <row r="85" spans="1:60" outlineLevel="1" x14ac:dyDescent="0.25">
      <c r="A85" s="244">
        <v>21</v>
      </c>
      <c r="B85" s="245" t="s">
        <v>219</v>
      </c>
      <c r="C85" s="259" t="s">
        <v>220</v>
      </c>
      <c r="D85" s="246" t="s">
        <v>117</v>
      </c>
      <c r="E85" s="247">
        <v>1150</v>
      </c>
      <c r="F85" s="248"/>
      <c r="G85" s="249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0.40849999999999997</v>
      </c>
      <c r="O85" s="230">
        <f>ROUND(E85*N85,2)</f>
        <v>469.78</v>
      </c>
      <c r="P85" s="230">
        <v>0</v>
      </c>
      <c r="Q85" s="230">
        <f>ROUND(E85*P85,2)</f>
        <v>0</v>
      </c>
      <c r="R85" s="231"/>
      <c r="S85" s="231" t="s">
        <v>118</v>
      </c>
      <c r="T85" s="231" t="s">
        <v>119</v>
      </c>
      <c r="U85" s="231">
        <v>2.7E-2</v>
      </c>
      <c r="V85" s="231">
        <f>ROUND(E85*U85,2)</f>
        <v>31.05</v>
      </c>
      <c r="W85" s="231"/>
      <c r="X85" s="231" t="s">
        <v>120</v>
      </c>
      <c r="Y85" s="231" t="s">
        <v>121</v>
      </c>
      <c r="Z85" s="211"/>
      <c r="AA85" s="211"/>
      <c r="AB85" s="211"/>
      <c r="AC85" s="211"/>
      <c r="AD85" s="211"/>
      <c r="AE85" s="211"/>
      <c r="AF85" s="211"/>
      <c r="AG85" s="211" t="s">
        <v>122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2" x14ac:dyDescent="0.25">
      <c r="A86" s="228"/>
      <c r="B86" s="229"/>
      <c r="C86" s="260" t="s">
        <v>221</v>
      </c>
      <c r="D86" s="233"/>
      <c r="E86" s="234">
        <v>1150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1"/>
      <c r="AA86" s="211"/>
      <c r="AB86" s="211"/>
      <c r="AC86" s="211"/>
      <c r="AD86" s="211"/>
      <c r="AE86" s="211"/>
      <c r="AF86" s="211"/>
      <c r="AG86" s="211" t="s">
        <v>124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44">
        <v>22</v>
      </c>
      <c r="B87" s="245" t="s">
        <v>222</v>
      </c>
      <c r="C87" s="259" t="s">
        <v>223</v>
      </c>
      <c r="D87" s="246" t="s">
        <v>127</v>
      </c>
      <c r="E87" s="247">
        <v>115</v>
      </c>
      <c r="F87" s="248"/>
      <c r="G87" s="249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1.837</v>
      </c>
      <c r="O87" s="230">
        <f>ROUND(E87*N87,2)</f>
        <v>211.26</v>
      </c>
      <c r="P87" s="230">
        <v>0</v>
      </c>
      <c r="Q87" s="230">
        <f>ROUND(E87*P87,2)</f>
        <v>0</v>
      </c>
      <c r="R87" s="231"/>
      <c r="S87" s="231" t="s">
        <v>157</v>
      </c>
      <c r="T87" s="231" t="s">
        <v>119</v>
      </c>
      <c r="U87" s="231">
        <v>1.8360000000000001</v>
      </c>
      <c r="V87" s="231">
        <f>ROUND(E87*U87,2)</f>
        <v>211.14</v>
      </c>
      <c r="W87" s="231"/>
      <c r="X87" s="231" t="s">
        <v>120</v>
      </c>
      <c r="Y87" s="231" t="s">
        <v>121</v>
      </c>
      <c r="Z87" s="211"/>
      <c r="AA87" s="211"/>
      <c r="AB87" s="211"/>
      <c r="AC87" s="211"/>
      <c r="AD87" s="211"/>
      <c r="AE87" s="211"/>
      <c r="AF87" s="211"/>
      <c r="AG87" s="211" t="s">
        <v>122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2" x14ac:dyDescent="0.25">
      <c r="A88" s="228"/>
      <c r="B88" s="229"/>
      <c r="C88" s="260" t="s">
        <v>224</v>
      </c>
      <c r="D88" s="233"/>
      <c r="E88" s="234">
        <v>115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1"/>
      <c r="AA88" s="211"/>
      <c r="AB88" s="211"/>
      <c r="AC88" s="211"/>
      <c r="AD88" s="211"/>
      <c r="AE88" s="211"/>
      <c r="AF88" s="211"/>
      <c r="AG88" s="211" t="s">
        <v>124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44">
        <v>23</v>
      </c>
      <c r="B89" s="245" t="s">
        <v>225</v>
      </c>
      <c r="C89" s="259" t="s">
        <v>226</v>
      </c>
      <c r="D89" s="246" t="s">
        <v>127</v>
      </c>
      <c r="E89" s="247">
        <v>11.5</v>
      </c>
      <c r="F89" s="248"/>
      <c r="G89" s="249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1.6</v>
      </c>
      <c r="O89" s="230">
        <f>ROUND(E89*N89,2)</f>
        <v>18.399999999999999</v>
      </c>
      <c r="P89" s="230">
        <v>0</v>
      </c>
      <c r="Q89" s="230">
        <f>ROUND(E89*P89,2)</f>
        <v>0</v>
      </c>
      <c r="R89" s="231"/>
      <c r="S89" s="231" t="s">
        <v>157</v>
      </c>
      <c r="T89" s="231" t="s">
        <v>119</v>
      </c>
      <c r="U89" s="231">
        <v>1.8360000000000001</v>
      </c>
      <c r="V89" s="231">
        <f>ROUND(E89*U89,2)</f>
        <v>21.11</v>
      </c>
      <c r="W89" s="231"/>
      <c r="X89" s="231" t="s">
        <v>120</v>
      </c>
      <c r="Y89" s="231" t="s">
        <v>121</v>
      </c>
      <c r="Z89" s="211"/>
      <c r="AA89" s="211"/>
      <c r="AB89" s="211"/>
      <c r="AC89" s="211"/>
      <c r="AD89" s="211"/>
      <c r="AE89" s="211"/>
      <c r="AF89" s="211"/>
      <c r="AG89" s="211" t="s">
        <v>122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2" x14ac:dyDescent="0.25">
      <c r="A90" s="228"/>
      <c r="B90" s="229"/>
      <c r="C90" s="260" t="s">
        <v>227</v>
      </c>
      <c r="D90" s="233"/>
      <c r="E90" s="234">
        <v>11.5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1"/>
      <c r="AA90" s="211"/>
      <c r="AB90" s="211"/>
      <c r="AC90" s="211"/>
      <c r="AD90" s="211"/>
      <c r="AE90" s="211"/>
      <c r="AF90" s="211"/>
      <c r="AG90" s="211" t="s">
        <v>124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0.399999999999999" outlineLevel="1" x14ac:dyDescent="0.25">
      <c r="A91" s="244">
        <v>24</v>
      </c>
      <c r="B91" s="245" t="s">
        <v>228</v>
      </c>
      <c r="C91" s="259" t="s">
        <v>229</v>
      </c>
      <c r="D91" s="246" t="s">
        <v>117</v>
      </c>
      <c r="E91" s="247">
        <v>1150</v>
      </c>
      <c r="F91" s="248"/>
      <c r="G91" s="249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1"/>
      <c r="S91" s="231" t="s">
        <v>164</v>
      </c>
      <c r="T91" s="231" t="s">
        <v>119</v>
      </c>
      <c r="U91" s="231">
        <v>0</v>
      </c>
      <c r="V91" s="231">
        <f>ROUND(E91*U91,2)</f>
        <v>0</v>
      </c>
      <c r="W91" s="231"/>
      <c r="X91" s="231" t="s">
        <v>120</v>
      </c>
      <c r="Y91" s="231" t="s">
        <v>121</v>
      </c>
      <c r="Z91" s="211"/>
      <c r="AA91" s="211"/>
      <c r="AB91" s="211"/>
      <c r="AC91" s="211"/>
      <c r="AD91" s="211"/>
      <c r="AE91" s="211"/>
      <c r="AF91" s="211"/>
      <c r="AG91" s="211" t="s">
        <v>128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2" x14ac:dyDescent="0.25">
      <c r="A92" s="228"/>
      <c r="B92" s="229"/>
      <c r="C92" s="260" t="s">
        <v>230</v>
      </c>
      <c r="D92" s="233"/>
      <c r="E92" s="234">
        <v>1150</v>
      </c>
      <c r="F92" s="231"/>
      <c r="G92" s="231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1"/>
      <c r="AA92" s="211"/>
      <c r="AB92" s="211"/>
      <c r="AC92" s="211"/>
      <c r="AD92" s="211"/>
      <c r="AE92" s="211"/>
      <c r="AF92" s="211"/>
      <c r="AG92" s="211" t="s">
        <v>124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52">
        <v>25</v>
      </c>
      <c r="B93" s="253" t="s">
        <v>231</v>
      </c>
      <c r="C93" s="262" t="s">
        <v>232</v>
      </c>
      <c r="D93" s="254" t="s">
        <v>233</v>
      </c>
      <c r="E93" s="255">
        <v>5</v>
      </c>
      <c r="F93" s="256"/>
      <c r="G93" s="257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1"/>
      <c r="S93" s="231" t="s">
        <v>157</v>
      </c>
      <c r="T93" s="231" t="s">
        <v>119</v>
      </c>
      <c r="U93" s="231">
        <v>0</v>
      </c>
      <c r="V93" s="231">
        <f>ROUND(E93*U93,2)</f>
        <v>0</v>
      </c>
      <c r="W93" s="231"/>
      <c r="X93" s="231" t="s">
        <v>120</v>
      </c>
      <c r="Y93" s="231" t="s">
        <v>121</v>
      </c>
      <c r="Z93" s="211"/>
      <c r="AA93" s="211"/>
      <c r="AB93" s="211"/>
      <c r="AC93" s="211"/>
      <c r="AD93" s="211"/>
      <c r="AE93" s="211"/>
      <c r="AF93" s="211"/>
      <c r="AG93" s="211" t="s">
        <v>128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0.399999999999999" outlineLevel="1" x14ac:dyDescent="0.25">
      <c r="A94" s="244">
        <v>26</v>
      </c>
      <c r="B94" s="245" t="s">
        <v>234</v>
      </c>
      <c r="C94" s="259" t="s">
        <v>235</v>
      </c>
      <c r="D94" s="246" t="s">
        <v>117</v>
      </c>
      <c r="E94" s="247">
        <v>1150</v>
      </c>
      <c r="F94" s="248"/>
      <c r="G94" s="249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1"/>
      <c r="S94" s="231" t="s">
        <v>164</v>
      </c>
      <c r="T94" s="231" t="s">
        <v>119</v>
      </c>
      <c r="U94" s="231">
        <v>0</v>
      </c>
      <c r="V94" s="231">
        <f>ROUND(E94*U94,2)</f>
        <v>0</v>
      </c>
      <c r="W94" s="231"/>
      <c r="X94" s="231" t="s">
        <v>120</v>
      </c>
      <c r="Y94" s="231" t="s">
        <v>121</v>
      </c>
      <c r="Z94" s="211"/>
      <c r="AA94" s="211"/>
      <c r="AB94" s="211"/>
      <c r="AC94" s="211"/>
      <c r="AD94" s="211"/>
      <c r="AE94" s="211"/>
      <c r="AF94" s="211"/>
      <c r="AG94" s="211" t="s">
        <v>128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2" x14ac:dyDescent="0.25">
      <c r="A95" s="228"/>
      <c r="B95" s="229"/>
      <c r="C95" s="260" t="s">
        <v>230</v>
      </c>
      <c r="D95" s="233"/>
      <c r="E95" s="234">
        <v>1150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1"/>
      <c r="AA95" s="211"/>
      <c r="AB95" s="211"/>
      <c r="AC95" s="211"/>
      <c r="AD95" s="211"/>
      <c r="AE95" s="211"/>
      <c r="AF95" s="211"/>
      <c r="AG95" s="211" t="s">
        <v>124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5">
      <c r="A96" s="237" t="s">
        <v>113</v>
      </c>
      <c r="B96" s="238" t="s">
        <v>64</v>
      </c>
      <c r="C96" s="258" t="s">
        <v>65</v>
      </c>
      <c r="D96" s="239"/>
      <c r="E96" s="240"/>
      <c r="F96" s="241"/>
      <c r="G96" s="242">
        <f>SUMIF(AG97:AG98,"&lt;&gt;NOR",G97:G98)</f>
        <v>0</v>
      </c>
      <c r="H96" s="236"/>
      <c r="I96" s="236">
        <f>SUM(I97:I98)</f>
        <v>0</v>
      </c>
      <c r="J96" s="236"/>
      <c r="K96" s="236">
        <f>SUM(K97:K98)</f>
        <v>0</v>
      </c>
      <c r="L96" s="236"/>
      <c r="M96" s="236">
        <f>SUM(M97:M98)</f>
        <v>0</v>
      </c>
      <c r="N96" s="235"/>
      <c r="O96" s="235">
        <f>SUM(O97:O98)</f>
        <v>117.57</v>
      </c>
      <c r="P96" s="235"/>
      <c r="Q96" s="235">
        <f>SUM(Q97:Q98)</f>
        <v>0</v>
      </c>
      <c r="R96" s="236"/>
      <c r="S96" s="236"/>
      <c r="T96" s="236"/>
      <c r="U96" s="236"/>
      <c r="V96" s="236">
        <f>SUM(V97:V98)</f>
        <v>296.29000000000002</v>
      </c>
      <c r="W96" s="236"/>
      <c r="X96" s="236"/>
      <c r="Y96" s="236"/>
      <c r="AG96" t="s">
        <v>114</v>
      </c>
    </row>
    <row r="97" spans="1:60" ht="20.399999999999999" outlineLevel="1" x14ac:dyDescent="0.25">
      <c r="A97" s="244">
        <v>27</v>
      </c>
      <c r="B97" s="245" t="s">
        <v>236</v>
      </c>
      <c r="C97" s="259" t="s">
        <v>237</v>
      </c>
      <c r="D97" s="246" t="s">
        <v>117</v>
      </c>
      <c r="E97" s="247">
        <v>175.59719999999999</v>
      </c>
      <c r="F97" s="248"/>
      <c r="G97" s="249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0">
        <v>0.66954999999999998</v>
      </c>
      <c r="O97" s="230">
        <f>ROUND(E97*N97,2)</f>
        <v>117.57</v>
      </c>
      <c r="P97" s="230">
        <v>0</v>
      </c>
      <c r="Q97" s="230">
        <f>ROUND(E97*P97,2)</f>
        <v>0</v>
      </c>
      <c r="R97" s="231"/>
      <c r="S97" s="231" t="s">
        <v>118</v>
      </c>
      <c r="T97" s="231" t="s">
        <v>119</v>
      </c>
      <c r="U97" s="231">
        <v>1.6873499999999999</v>
      </c>
      <c r="V97" s="231">
        <f>ROUND(E97*U97,2)</f>
        <v>296.29000000000002</v>
      </c>
      <c r="W97" s="231"/>
      <c r="X97" s="231" t="s">
        <v>238</v>
      </c>
      <c r="Y97" s="231" t="s">
        <v>121</v>
      </c>
      <c r="Z97" s="211"/>
      <c r="AA97" s="211"/>
      <c r="AB97" s="211"/>
      <c r="AC97" s="211"/>
      <c r="AD97" s="211"/>
      <c r="AE97" s="211"/>
      <c r="AF97" s="211"/>
      <c r="AG97" s="211" t="s">
        <v>239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2" x14ac:dyDescent="0.25">
      <c r="A98" s="228"/>
      <c r="B98" s="229"/>
      <c r="C98" s="260" t="s">
        <v>240</v>
      </c>
      <c r="D98" s="233"/>
      <c r="E98" s="234">
        <v>175.59719999999999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31"/>
      <c r="Z98" s="211"/>
      <c r="AA98" s="211"/>
      <c r="AB98" s="211"/>
      <c r="AC98" s="211"/>
      <c r="AD98" s="211"/>
      <c r="AE98" s="211"/>
      <c r="AF98" s="211"/>
      <c r="AG98" s="211" t="s">
        <v>124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x14ac:dyDescent="0.25">
      <c r="A99" s="237" t="s">
        <v>113</v>
      </c>
      <c r="B99" s="238" t="s">
        <v>66</v>
      </c>
      <c r="C99" s="258" t="s">
        <v>67</v>
      </c>
      <c r="D99" s="239"/>
      <c r="E99" s="240"/>
      <c r="F99" s="241"/>
      <c r="G99" s="242">
        <f>SUMIF(AG100:AG112,"&lt;&gt;NOR",G100:G112)</f>
        <v>0</v>
      </c>
      <c r="H99" s="236"/>
      <c r="I99" s="236">
        <f>SUM(I100:I112)</f>
        <v>0</v>
      </c>
      <c r="J99" s="236"/>
      <c r="K99" s="236">
        <f>SUM(K100:K112)</f>
        <v>0</v>
      </c>
      <c r="L99" s="236"/>
      <c r="M99" s="236">
        <f>SUM(M100:M112)</f>
        <v>0</v>
      </c>
      <c r="N99" s="235"/>
      <c r="O99" s="235">
        <f>SUM(O100:O112)</f>
        <v>7.33</v>
      </c>
      <c r="P99" s="235"/>
      <c r="Q99" s="235">
        <f>SUM(Q100:Q112)</f>
        <v>0</v>
      </c>
      <c r="R99" s="236"/>
      <c r="S99" s="236"/>
      <c r="T99" s="236"/>
      <c r="U99" s="236"/>
      <c r="V99" s="236">
        <f>SUM(V100:V112)</f>
        <v>5.23</v>
      </c>
      <c r="W99" s="236"/>
      <c r="X99" s="236"/>
      <c r="Y99" s="236"/>
      <c r="AG99" t="s">
        <v>114</v>
      </c>
    </row>
    <row r="100" spans="1:60" outlineLevel="1" x14ac:dyDescent="0.25">
      <c r="A100" s="244">
        <v>28</v>
      </c>
      <c r="B100" s="245" t="s">
        <v>241</v>
      </c>
      <c r="C100" s="259" t="s">
        <v>242</v>
      </c>
      <c r="D100" s="246" t="s">
        <v>233</v>
      </c>
      <c r="E100" s="247">
        <v>5</v>
      </c>
      <c r="F100" s="248"/>
      <c r="G100" s="249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0</v>
      </c>
      <c r="O100" s="230">
        <f>ROUND(E100*N100,2)</f>
        <v>0</v>
      </c>
      <c r="P100" s="230">
        <v>6.9999999999999999E-4</v>
      </c>
      <c r="Q100" s="230">
        <f>ROUND(E100*P100,2)</f>
        <v>0</v>
      </c>
      <c r="R100" s="231"/>
      <c r="S100" s="231" t="s">
        <v>118</v>
      </c>
      <c r="T100" s="231" t="s">
        <v>119</v>
      </c>
      <c r="U100" s="231">
        <v>0.78</v>
      </c>
      <c r="V100" s="231">
        <f>ROUND(E100*U100,2)</f>
        <v>3.9</v>
      </c>
      <c r="W100" s="231"/>
      <c r="X100" s="231" t="s">
        <v>120</v>
      </c>
      <c r="Y100" s="231" t="s">
        <v>121</v>
      </c>
      <c r="Z100" s="211"/>
      <c r="AA100" s="211"/>
      <c r="AB100" s="211"/>
      <c r="AC100" s="211"/>
      <c r="AD100" s="211"/>
      <c r="AE100" s="211"/>
      <c r="AF100" s="211"/>
      <c r="AG100" s="211" t="s">
        <v>122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2" x14ac:dyDescent="0.25">
      <c r="A101" s="228"/>
      <c r="B101" s="229"/>
      <c r="C101" s="260" t="s">
        <v>243</v>
      </c>
      <c r="D101" s="233"/>
      <c r="E101" s="234">
        <v>5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1"/>
      <c r="AA101" s="211"/>
      <c r="AB101" s="211"/>
      <c r="AC101" s="211"/>
      <c r="AD101" s="211"/>
      <c r="AE101" s="211"/>
      <c r="AF101" s="211"/>
      <c r="AG101" s="211" t="s">
        <v>124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44">
        <v>29</v>
      </c>
      <c r="B102" s="245" t="s">
        <v>244</v>
      </c>
      <c r="C102" s="259" t="s">
        <v>245</v>
      </c>
      <c r="D102" s="246" t="s">
        <v>141</v>
      </c>
      <c r="E102" s="247">
        <v>36</v>
      </c>
      <c r="F102" s="248"/>
      <c r="G102" s="249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1"/>
      <c r="S102" s="231" t="s">
        <v>157</v>
      </c>
      <c r="T102" s="231" t="s">
        <v>119</v>
      </c>
      <c r="U102" s="231">
        <v>3.6999999999999998E-2</v>
      </c>
      <c r="V102" s="231">
        <f>ROUND(E102*U102,2)</f>
        <v>1.33</v>
      </c>
      <c r="W102" s="231"/>
      <c r="X102" s="231" t="s">
        <v>120</v>
      </c>
      <c r="Y102" s="231" t="s">
        <v>121</v>
      </c>
      <c r="Z102" s="211"/>
      <c r="AA102" s="211"/>
      <c r="AB102" s="211"/>
      <c r="AC102" s="211"/>
      <c r="AD102" s="211"/>
      <c r="AE102" s="211"/>
      <c r="AF102" s="211"/>
      <c r="AG102" s="211" t="s">
        <v>122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2" x14ac:dyDescent="0.25">
      <c r="A103" s="228"/>
      <c r="B103" s="229"/>
      <c r="C103" s="260" t="s">
        <v>246</v>
      </c>
      <c r="D103" s="233"/>
      <c r="E103" s="234">
        <v>36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1"/>
      <c r="AA103" s="211"/>
      <c r="AB103" s="211"/>
      <c r="AC103" s="211"/>
      <c r="AD103" s="211"/>
      <c r="AE103" s="211"/>
      <c r="AF103" s="211"/>
      <c r="AG103" s="211" t="s">
        <v>124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0.399999999999999" outlineLevel="1" x14ac:dyDescent="0.25">
      <c r="A104" s="244">
        <v>30</v>
      </c>
      <c r="B104" s="245" t="s">
        <v>247</v>
      </c>
      <c r="C104" s="259" t="s">
        <v>248</v>
      </c>
      <c r="D104" s="246" t="s">
        <v>141</v>
      </c>
      <c r="E104" s="247">
        <v>502.3</v>
      </c>
      <c r="F104" s="248"/>
      <c r="G104" s="249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1"/>
      <c r="S104" s="231" t="s">
        <v>164</v>
      </c>
      <c r="T104" s="231" t="s">
        <v>119</v>
      </c>
      <c r="U104" s="231">
        <v>0</v>
      </c>
      <c r="V104" s="231">
        <f>ROUND(E104*U104,2)</f>
        <v>0</v>
      </c>
      <c r="W104" s="231"/>
      <c r="X104" s="231" t="s">
        <v>120</v>
      </c>
      <c r="Y104" s="231" t="s">
        <v>121</v>
      </c>
      <c r="Z104" s="211"/>
      <c r="AA104" s="211"/>
      <c r="AB104" s="211"/>
      <c r="AC104" s="211"/>
      <c r="AD104" s="211"/>
      <c r="AE104" s="211"/>
      <c r="AF104" s="211"/>
      <c r="AG104" s="211" t="s">
        <v>249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2" x14ac:dyDescent="0.25">
      <c r="A105" s="228"/>
      <c r="B105" s="229"/>
      <c r="C105" s="260" t="s">
        <v>250</v>
      </c>
      <c r="D105" s="233"/>
      <c r="E105" s="234">
        <v>61.3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1"/>
      <c r="AA105" s="211"/>
      <c r="AB105" s="211"/>
      <c r="AC105" s="211"/>
      <c r="AD105" s="211"/>
      <c r="AE105" s="211"/>
      <c r="AF105" s="211"/>
      <c r="AG105" s="211" t="s">
        <v>124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3" x14ac:dyDescent="0.25">
      <c r="A106" s="228"/>
      <c r="B106" s="229"/>
      <c r="C106" s="260" t="s">
        <v>251</v>
      </c>
      <c r="D106" s="233"/>
      <c r="E106" s="234">
        <v>441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31"/>
      <c r="Z106" s="211"/>
      <c r="AA106" s="211"/>
      <c r="AB106" s="211"/>
      <c r="AC106" s="211"/>
      <c r="AD106" s="211"/>
      <c r="AE106" s="211"/>
      <c r="AF106" s="211"/>
      <c r="AG106" s="211" t="s">
        <v>124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52">
        <v>31</v>
      </c>
      <c r="B107" s="253" t="s">
        <v>252</v>
      </c>
      <c r="C107" s="262" t="s">
        <v>253</v>
      </c>
      <c r="D107" s="254" t="s">
        <v>254</v>
      </c>
      <c r="E107" s="255">
        <v>14</v>
      </c>
      <c r="F107" s="256"/>
      <c r="G107" s="257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1"/>
      <c r="S107" s="231" t="s">
        <v>157</v>
      </c>
      <c r="T107" s="231" t="s">
        <v>119</v>
      </c>
      <c r="U107" s="231">
        <v>0</v>
      </c>
      <c r="V107" s="231">
        <f>ROUND(E107*U107,2)</f>
        <v>0</v>
      </c>
      <c r="W107" s="231"/>
      <c r="X107" s="231" t="s">
        <v>120</v>
      </c>
      <c r="Y107" s="231" t="s">
        <v>121</v>
      </c>
      <c r="Z107" s="211"/>
      <c r="AA107" s="211"/>
      <c r="AB107" s="211"/>
      <c r="AC107" s="211"/>
      <c r="AD107" s="211"/>
      <c r="AE107" s="211"/>
      <c r="AF107" s="211"/>
      <c r="AG107" s="211" t="s">
        <v>249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44">
        <v>32</v>
      </c>
      <c r="B108" s="245" t="s">
        <v>255</v>
      </c>
      <c r="C108" s="259" t="s">
        <v>256</v>
      </c>
      <c r="D108" s="246" t="s">
        <v>233</v>
      </c>
      <c r="E108" s="247">
        <v>502.3</v>
      </c>
      <c r="F108" s="248"/>
      <c r="G108" s="249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21</v>
      </c>
      <c r="M108" s="231">
        <f>G108*(1+L108/100)</f>
        <v>0</v>
      </c>
      <c r="N108" s="230">
        <v>1.46E-2</v>
      </c>
      <c r="O108" s="230">
        <f>ROUND(E108*N108,2)</f>
        <v>7.33</v>
      </c>
      <c r="P108" s="230">
        <v>0</v>
      </c>
      <c r="Q108" s="230">
        <f>ROUND(E108*P108,2)</f>
        <v>0</v>
      </c>
      <c r="R108" s="231"/>
      <c r="S108" s="231" t="s">
        <v>157</v>
      </c>
      <c r="T108" s="231" t="s">
        <v>119</v>
      </c>
      <c r="U108" s="231">
        <v>0</v>
      </c>
      <c r="V108" s="231">
        <f>ROUND(E108*U108,2)</f>
        <v>0</v>
      </c>
      <c r="W108" s="231"/>
      <c r="X108" s="231" t="s">
        <v>176</v>
      </c>
      <c r="Y108" s="231" t="s">
        <v>121</v>
      </c>
      <c r="Z108" s="211"/>
      <c r="AA108" s="211"/>
      <c r="AB108" s="211"/>
      <c r="AC108" s="211"/>
      <c r="AD108" s="211"/>
      <c r="AE108" s="211"/>
      <c r="AF108" s="211"/>
      <c r="AG108" s="211" t="s">
        <v>257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2" x14ac:dyDescent="0.25">
      <c r="A109" s="228"/>
      <c r="B109" s="229"/>
      <c r="C109" s="261" t="s">
        <v>135</v>
      </c>
      <c r="D109" s="250"/>
      <c r="E109" s="250"/>
      <c r="F109" s="250"/>
      <c r="G109" s="250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1"/>
      <c r="AA109" s="211"/>
      <c r="AB109" s="211"/>
      <c r="AC109" s="211"/>
      <c r="AD109" s="211"/>
      <c r="AE109" s="211"/>
      <c r="AF109" s="211"/>
      <c r="AG109" s="211" t="s">
        <v>130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2" x14ac:dyDescent="0.25">
      <c r="A110" s="228"/>
      <c r="B110" s="229"/>
      <c r="C110" s="260" t="s">
        <v>258</v>
      </c>
      <c r="D110" s="233"/>
      <c r="E110" s="234">
        <v>61.3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31"/>
      <c r="Z110" s="211"/>
      <c r="AA110" s="211"/>
      <c r="AB110" s="211"/>
      <c r="AC110" s="211"/>
      <c r="AD110" s="211"/>
      <c r="AE110" s="211"/>
      <c r="AF110" s="211"/>
      <c r="AG110" s="211" t="s">
        <v>124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3" x14ac:dyDescent="0.25">
      <c r="A111" s="228"/>
      <c r="B111" s="229"/>
      <c r="C111" s="260" t="s">
        <v>145</v>
      </c>
      <c r="D111" s="233"/>
      <c r="E111" s="234">
        <v>441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1"/>
      <c r="AA111" s="211"/>
      <c r="AB111" s="211"/>
      <c r="AC111" s="211"/>
      <c r="AD111" s="211"/>
      <c r="AE111" s="211"/>
      <c r="AF111" s="211"/>
      <c r="AG111" s="211" t="s">
        <v>124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52">
        <v>33</v>
      </c>
      <c r="B112" s="253" t="s">
        <v>259</v>
      </c>
      <c r="C112" s="262" t="s">
        <v>260</v>
      </c>
      <c r="D112" s="254" t="s">
        <v>254</v>
      </c>
      <c r="E112" s="255">
        <v>14</v>
      </c>
      <c r="F112" s="256"/>
      <c r="G112" s="257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1"/>
      <c r="S112" s="231" t="s">
        <v>157</v>
      </c>
      <c r="T112" s="231" t="s">
        <v>119</v>
      </c>
      <c r="U112" s="231">
        <v>0</v>
      </c>
      <c r="V112" s="231">
        <f>ROUND(E112*U112,2)</f>
        <v>0</v>
      </c>
      <c r="W112" s="231"/>
      <c r="X112" s="231" t="s">
        <v>261</v>
      </c>
      <c r="Y112" s="231" t="s">
        <v>121</v>
      </c>
      <c r="Z112" s="211"/>
      <c r="AA112" s="211"/>
      <c r="AB112" s="211"/>
      <c r="AC112" s="211"/>
      <c r="AD112" s="211"/>
      <c r="AE112" s="211"/>
      <c r="AF112" s="211"/>
      <c r="AG112" s="211" t="s">
        <v>262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x14ac:dyDescent="0.25">
      <c r="A113" s="237" t="s">
        <v>113</v>
      </c>
      <c r="B113" s="238" t="s">
        <v>68</v>
      </c>
      <c r="C113" s="258" t="s">
        <v>69</v>
      </c>
      <c r="D113" s="239"/>
      <c r="E113" s="240"/>
      <c r="F113" s="241"/>
      <c r="G113" s="242">
        <f>SUMIF(AG114:AG150,"&lt;&gt;NOR",G114:G150)</f>
        <v>0</v>
      </c>
      <c r="H113" s="236"/>
      <c r="I113" s="236">
        <f>SUM(I114:I150)</f>
        <v>0</v>
      </c>
      <c r="J113" s="236"/>
      <c r="K113" s="236">
        <f>SUM(K114:K150)</f>
        <v>0</v>
      </c>
      <c r="L113" s="236"/>
      <c r="M113" s="236">
        <f>SUM(M114:M150)</f>
        <v>0</v>
      </c>
      <c r="N113" s="235"/>
      <c r="O113" s="235">
        <f>SUM(O114:O150)</f>
        <v>151.59000000000003</v>
      </c>
      <c r="P113" s="235"/>
      <c r="Q113" s="235">
        <f>SUM(Q114:Q150)</f>
        <v>0</v>
      </c>
      <c r="R113" s="236"/>
      <c r="S113" s="236"/>
      <c r="T113" s="236"/>
      <c r="U113" s="236"/>
      <c r="V113" s="236">
        <f>SUM(V114:V150)</f>
        <v>175.8</v>
      </c>
      <c r="W113" s="236"/>
      <c r="X113" s="236"/>
      <c r="Y113" s="236"/>
      <c r="AG113" t="s">
        <v>114</v>
      </c>
    </row>
    <row r="114" spans="1:60" ht="20.399999999999999" outlineLevel="1" x14ac:dyDescent="0.25">
      <c r="A114" s="244">
        <v>34</v>
      </c>
      <c r="B114" s="245" t="s">
        <v>263</v>
      </c>
      <c r="C114" s="259" t="s">
        <v>264</v>
      </c>
      <c r="D114" s="246" t="s">
        <v>141</v>
      </c>
      <c r="E114" s="247">
        <v>398.18</v>
      </c>
      <c r="F114" s="248"/>
      <c r="G114" s="249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9.01E-2</v>
      </c>
      <c r="O114" s="230">
        <f>ROUND(E114*N114,2)</f>
        <v>35.880000000000003</v>
      </c>
      <c r="P114" s="230">
        <v>0</v>
      </c>
      <c r="Q114" s="230">
        <f>ROUND(E114*P114,2)</f>
        <v>0</v>
      </c>
      <c r="R114" s="231"/>
      <c r="S114" s="231" t="s">
        <v>118</v>
      </c>
      <c r="T114" s="231" t="s">
        <v>119</v>
      </c>
      <c r="U114" s="231">
        <v>0.4415</v>
      </c>
      <c r="V114" s="231">
        <f>ROUND(E114*U114,2)</f>
        <v>175.8</v>
      </c>
      <c r="W114" s="231"/>
      <c r="X114" s="231" t="s">
        <v>120</v>
      </c>
      <c r="Y114" s="231" t="s">
        <v>121</v>
      </c>
      <c r="Z114" s="211"/>
      <c r="AA114" s="211"/>
      <c r="AB114" s="211"/>
      <c r="AC114" s="211"/>
      <c r="AD114" s="211"/>
      <c r="AE114" s="211"/>
      <c r="AF114" s="211"/>
      <c r="AG114" s="211" t="s">
        <v>128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2" x14ac:dyDescent="0.25">
      <c r="A115" s="228"/>
      <c r="B115" s="229"/>
      <c r="C115" s="260" t="s">
        <v>265</v>
      </c>
      <c r="D115" s="233"/>
      <c r="E115" s="234">
        <v>229.4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31"/>
      <c r="Z115" s="211"/>
      <c r="AA115" s="211"/>
      <c r="AB115" s="211"/>
      <c r="AC115" s="211"/>
      <c r="AD115" s="211"/>
      <c r="AE115" s="211"/>
      <c r="AF115" s="211"/>
      <c r="AG115" s="211" t="s">
        <v>124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5">
      <c r="A116" s="228"/>
      <c r="B116" s="229"/>
      <c r="C116" s="260" t="s">
        <v>266</v>
      </c>
      <c r="D116" s="233"/>
      <c r="E116" s="234">
        <v>168.78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1"/>
      <c r="AA116" s="211"/>
      <c r="AB116" s="211"/>
      <c r="AC116" s="211"/>
      <c r="AD116" s="211"/>
      <c r="AE116" s="211"/>
      <c r="AF116" s="211"/>
      <c r="AG116" s="211" t="s">
        <v>124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44">
        <v>35</v>
      </c>
      <c r="B117" s="245" t="s">
        <v>267</v>
      </c>
      <c r="C117" s="259" t="s">
        <v>268</v>
      </c>
      <c r="D117" s="246" t="s">
        <v>127</v>
      </c>
      <c r="E117" s="247">
        <v>41.5</v>
      </c>
      <c r="F117" s="248"/>
      <c r="G117" s="249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21</v>
      </c>
      <c r="M117" s="231">
        <f>G117*(1+L117/100)</f>
        <v>0</v>
      </c>
      <c r="N117" s="230">
        <v>2.3785500000000002</v>
      </c>
      <c r="O117" s="230">
        <f>ROUND(E117*N117,2)</f>
        <v>98.71</v>
      </c>
      <c r="P117" s="230">
        <v>0</v>
      </c>
      <c r="Q117" s="230">
        <f>ROUND(E117*P117,2)</f>
        <v>0</v>
      </c>
      <c r="R117" s="231"/>
      <c r="S117" s="231" t="s">
        <v>157</v>
      </c>
      <c r="T117" s="231" t="s">
        <v>119</v>
      </c>
      <c r="U117" s="231">
        <v>0</v>
      </c>
      <c r="V117" s="231">
        <f>ROUND(E117*U117,2)</f>
        <v>0</v>
      </c>
      <c r="W117" s="231"/>
      <c r="X117" s="231" t="s">
        <v>120</v>
      </c>
      <c r="Y117" s="231" t="s">
        <v>121</v>
      </c>
      <c r="Z117" s="211"/>
      <c r="AA117" s="211"/>
      <c r="AB117" s="211"/>
      <c r="AC117" s="211"/>
      <c r="AD117" s="211"/>
      <c r="AE117" s="211"/>
      <c r="AF117" s="211"/>
      <c r="AG117" s="211" t="s">
        <v>128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2" x14ac:dyDescent="0.25">
      <c r="A118" s="228"/>
      <c r="B118" s="229"/>
      <c r="C118" s="260" t="s">
        <v>269</v>
      </c>
      <c r="D118" s="233"/>
      <c r="E118" s="234">
        <v>41.5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1"/>
      <c r="AA118" s="211"/>
      <c r="AB118" s="211"/>
      <c r="AC118" s="211"/>
      <c r="AD118" s="211"/>
      <c r="AE118" s="211"/>
      <c r="AF118" s="211"/>
      <c r="AG118" s="211" t="s">
        <v>124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44">
        <v>36</v>
      </c>
      <c r="B119" s="245" t="s">
        <v>270</v>
      </c>
      <c r="C119" s="259" t="s">
        <v>271</v>
      </c>
      <c r="D119" s="246" t="s">
        <v>233</v>
      </c>
      <c r="E119" s="247">
        <v>1</v>
      </c>
      <c r="F119" s="248"/>
      <c r="G119" s="249">
        <f>ROUND(E119*F119,2)</f>
        <v>0</v>
      </c>
      <c r="H119" s="232"/>
      <c r="I119" s="231">
        <f>ROUND(E119*H119,2)</f>
        <v>0</v>
      </c>
      <c r="J119" s="232"/>
      <c r="K119" s="231">
        <f>ROUND(E119*J119,2)</f>
        <v>0</v>
      </c>
      <c r="L119" s="231">
        <v>21</v>
      </c>
      <c r="M119" s="231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1"/>
      <c r="S119" s="231" t="s">
        <v>157</v>
      </c>
      <c r="T119" s="231" t="s">
        <v>119</v>
      </c>
      <c r="U119" s="231">
        <v>0</v>
      </c>
      <c r="V119" s="231">
        <f>ROUND(E119*U119,2)</f>
        <v>0</v>
      </c>
      <c r="W119" s="231"/>
      <c r="X119" s="231" t="s">
        <v>120</v>
      </c>
      <c r="Y119" s="231" t="s">
        <v>121</v>
      </c>
      <c r="Z119" s="211"/>
      <c r="AA119" s="211"/>
      <c r="AB119" s="211"/>
      <c r="AC119" s="211"/>
      <c r="AD119" s="211"/>
      <c r="AE119" s="211"/>
      <c r="AF119" s="211"/>
      <c r="AG119" s="211" t="s">
        <v>128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2" x14ac:dyDescent="0.25">
      <c r="A120" s="228"/>
      <c r="B120" s="229"/>
      <c r="C120" s="261" t="s">
        <v>272</v>
      </c>
      <c r="D120" s="250"/>
      <c r="E120" s="250"/>
      <c r="F120" s="250"/>
      <c r="G120" s="250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31"/>
      <c r="Z120" s="211"/>
      <c r="AA120" s="211"/>
      <c r="AB120" s="211"/>
      <c r="AC120" s="211"/>
      <c r="AD120" s="211"/>
      <c r="AE120" s="211"/>
      <c r="AF120" s="211"/>
      <c r="AG120" s="211" t="s">
        <v>130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2" x14ac:dyDescent="0.25">
      <c r="A121" s="228"/>
      <c r="B121" s="229"/>
      <c r="C121" s="260" t="s">
        <v>54</v>
      </c>
      <c r="D121" s="233"/>
      <c r="E121" s="234">
        <v>1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1"/>
      <c r="AA121" s="211"/>
      <c r="AB121" s="211"/>
      <c r="AC121" s="211"/>
      <c r="AD121" s="211"/>
      <c r="AE121" s="211"/>
      <c r="AF121" s="211"/>
      <c r="AG121" s="211" t="s">
        <v>124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44">
        <v>37</v>
      </c>
      <c r="B122" s="245" t="s">
        <v>273</v>
      </c>
      <c r="C122" s="259" t="s">
        <v>274</v>
      </c>
      <c r="D122" s="246" t="s">
        <v>233</v>
      </c>
      <c r="E122" s="247">
        <v>41.5</v>
      </c>
      <c r="F122" s="248"/>
      <c r="G122" s="249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21</v>
      </c>
      <c r="M122" s="231">
        <f>G122*(1+L122/100)</f>
        <v>0</v>
      </c>
      <c r="N122" s="230">
        <v>1.4500000000000001E-2</v>
      </c>
      <c r="O122" s="230">
        <f>ROUND(E122*N122,2)</f>
        <v>0.6</v>
      </c>
      <c r="P122" s="230">
        <v>0</v>
      </c>
      <c r="Q122" s="230">
        <f>ROUND(E122*P122,2)</f>
        <v>0</v>
      </c>
      <c r="R122" s="231"/>
      <c r="S122" s="231" t="s">
        <v>157</v>
      </c>
      <c r="T122" s="231" t="s">
        <v>119</v>
      </c>
      <c r="U122" s="231">
        <v>0</v>
      </c>
      <c r="V122" s="231">
        <f>ROUND(E122*U122,2)</f>
        <v>0</v>
      </c>
      <c r="W122" s="231"/>
      <c r="X122" s="231" t="s">
        <v>176</v>
      </c>
      <c r="Y122" s="231" t="s">
        <v>121</v>
      </c>
      <c r="Z122" s="211"/>
      <c r="AA122" s="211"/>
      <c r="AB122" s="211"/>
      <c r="AC122" s="211"/>
      <c r="AD122" s="211"/>
      <c r="AE122" s="211"/>
      <c r="AF122" s="211"/>
      <c r="AG122" s="211" t="s">
        <v>257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2" x14ac:dyDescent="0.25">
      <c r="A123" s="228"/>
      <c r="B123" s="229"/>
      <c r="C123" s="261" t="s">
        <v>275</v>
      </c>
      <c r="D123" s="250"/>
      <c r="E123" s="250"/>
      <c r="F123" s="250"/>
      <c r="G123" s="250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31"/>
      <c r="Z123" s="211"/>
      <c r="AA123" s="211"/>
      <c r="AB123" s="211"/>
      <c r="AC123" s="211"/>
      <c r="AD123" s="211"/>
      <c r="AE123" s="211"/>
      <c r="AF123" s="211"/>
      <c r="AG123" s="211" t="s">
        <v>130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2" x14ac:dyDescent="0.25">
      <c r="A124" s="228"/>
      <c r="B124" s="229"/>
      <c r="C124" s="260" t="s">
        <v>269</v>
      </c>
      <c r="D124" s="233"/>
      <c r="E124" s="234">
        <v>41.5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31"/>
      <c r="Z124" s="211"/>
      <c r="AA124" s="211"/>
      <c r="AB124" s="211"/>
      <c r="AC124" s="211"/>
      <c r="AD124" s="211"/>
      <c r="AE124" s="211"/>
      <c r="AF124" s="211"/>
      <c r="AG124" s="211" t="s">
        <v>124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44">
        <v>38</v>
      </c>
      <c r="B125" s="245" t="s">
        <v>273</v>
      </c>
      <c r="C125" s="259" t="s">
        <v>276</v>
      </c>
      <c r="D125" s="246" t="s">
        <v>233</v>
      </c>
      <c r="E125" s="247">
        <v>134.5</v>
      </c>
      <c r="F125" s="248"/>
      <c r="G125" s="249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21</v>
      </c>
      <c r="M125" s="231">
        <f>G125*(1+L125/100)</f>
        <v>0</v>
      </c>
      <c r="N125" s="230">
        <v>1.4500000000000001E-2</v>
      </c>
      <c r="O125" s="230">
        <f>ROUND(E125*N125,2)</f>
        <v>1.95</v>
      </c>
      <c r="P125" s="230">
        <v>0</v>
      </c>
      <c r="Q125" s="230">
        <f>ROUND(E125*P125,2)</f>
        <v>0</v>
      </c>
      <c r="R125" s="231"/>
      <c r="S125" s="231" t="s">
        <v>157</v>
      </c>
      <c r="T125" s="231" t="s">
        <v>119</v>
      </c>
      <c r="U125" s="231">
        <v>0</v>
      </c>
      <c r="V125" s="231">
        <f>ROUND(E125*U125,2)</f>
        <v>0</v>
      </c>
      <c r="W125" s="231"/>
      <c r="X125" s="231" t="s">
        <v>176</v>
      </c>
      <c r="Y125" s="231" t="s">
        <v>121</v>
      </c>
      <c r="Z125" s="211"/>
      <c r="AA125" s="211"/>
      <c r="AB125" s="211"/>
      <c r="AC125" s="211"/>
      <c r="AD125" s="211"/>
      <c r="AE125" s="211"/>
      <c r="AF125" s="211"/>
      <c r="AG125" s="211" t="s">
        <v>257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2" x14ac:dyDescent="0.25">
      <c r="A126" s="228"/>
      <c r="B126" s="229"/>
      <c r="C126" s="261" t="s">
        <v>277</v>
      </c>
      <c r="D126" s="250"/>
      <c r="E126" s="250"/>
      <c r="F126" s="250"/>
      <c r="G126" s="250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1"/>
      <c r="AA126" s="211"/>
      <c r="AB126" s="211"/>
      <c r="AC126" s="211"/>
      <c r="AD126" s="211"/>
      <c r="AE126" s="211"/>
      <c r="AF126" s="211"/>
      <c r="AG126" s="211" t="s">
        <v>130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2" x14ac:dyDescent="0.25">
      <c r="A127" s="228"/>
      <c r="B127" s="229"/>
      <c r="C127" s="260" t="s">
        <v>278</v>
      </c>
      <c r="D127" s="233"/>
      <c r="E127" s="234">
        <v>134.5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1"/>
      <c r="AA127" s="211"/>
      <c r="AB127" s="211"/>
      <c r="AC127" s="211"/>
      <c r="AD127" s="211"/>
      <c r="AE127" s="211"/>
      <c r="AF127" s="211"/>
      <c r="AG127" s="211" t="s">
        <v>124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44">
        <v>39</v>
      </c>
      <c r="B128" s="245" t="s">
        <v>279</v>
      </c>
      <c r="C128" s="259" t="s">
        <v>280</v>
      </c>
      <c r="D128" s="246" t="s">
        <v>233</v>
      </c>
      <c r="E128" s="247">
        <v>263.8</v>
      </c>
      <c r="F128" s="248"/>
      <c r="G128" s="249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21</v>
      </c>
      <c r="M128" s="231">
        <f>G128*(1+L128/100)</f>
        <v>0</v>
      </c>
      <c r="N128" s="230">
        <v>1.4500000000000001E-2</v>
      </c>
      <c r="O128" s="230">
        <f>ROUND(E128*N128,2)</f>
        <v>3.83</v>
      </c>
      <c r="P128" s="230">
        <v>0</v>
      </c>
      <c r="Q128" s="230">
        <f>ROUND(E128*P128,2)</f>
        <v>0</v>
      </c>
      <c r="R128" s="231"/>
      <c r="S128" s="231" t="s">
        <v>157</v>
      </c>
      <c r="T128" s="231" t="s">
        <v>119</v>
      </c>
      <c r="U128" s="231">
        <v>0</v>
      </c>
      <c r="V128" s="231">
        <f>ROUND(E128*U128,2)</f>
        <v>0</v>
      </c>
      <c r="W128" s="231"/>
      <c r="X128" s="231" t="s">
        <v>176</v>
      </c>
      <c r="Y128" s="231" t="s">
        <v>121</v>
      </c>
      <c r="Z128" s="211"/>
      <c r="AA128" s="211"/>
      <c r="AB128" s="211"/>
      <c r="AC128" s="211"/>
      <c r="AD128" s="211"/>
      <c r="AE128" s="211"/>
      <c r="AF128" s="211"/>
      <c r="AG128" s="211" t="s">
        <v>257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2" x14ac:dyDescent="0.25">
      <c r="A129" s="228"/>
      <c r="B129" s="229"/>
      <c r="C129" s="261" t="s">
        <v>277</v>
      </c>
      <c r="D129" s="250"/>
      <c r="E129" s="250"/>
      <c r="F129" s="250"/>
      <c r="G129" s="250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31"/>
      <c r="Z129" s="211"/>
      <c r="AA129" s="211"/>
      <c r="AB129" s="211"/>
      <c r="AC129" s="211"/>
      <c r="AD129" s="211"/>
      <c r="AE129" s="211"/>
      <c r="AF129" s="211"/>
      <c r="AG129" s="211" t="s">
        <v>130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2" x14ac:dyDescent="0.25">
      <c r="A130" s="228"/>
      <c r="B130" s="229"/>
      <c r="C130" s="260" t="s">
        <v>281</v>
      </c>
      <c r="D130" s="233"/>
      <c r="E130" s="234">
        <v>263.8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31"/>
      <c r="Z130" s="211"/>
      <c r="AA130" s="211"/>
      <c r="AB130" s="211"/>
      <c r="AC130" s="211"/>
      <c r="AD130" s="211"/>
      <c r="AE130" s="211"/>
      <c r="AF130" s="211"/>
      <c r="AG130" s="211" t="s">
        <v>124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44">
        <v>40</v>
      </c>
      <c r="B131" s="245" t="s">
        <v>282</v>
      </c>
      <c r="C131" s="259" t="s">
        <v>283</v>
      </c>
      <c r="D131" s="246" t="s">
        <v>233</v>
      </c>
      <c r="E131" s="247">
        <v>168.8</v>
      </c>
      <c r="F131" s="248"/>
      <c r="G131" s="249">
        <f>ROUND(E131*F131,2)</f>
        <v>0</v>
      </c>
      <c r="H131" s="232"/>
      <c r="I131" s="231">
        <f>ROUND(E131*H131,2)</f>
        <v>0</v>
      </c>
      <c r="J131" s="232"/>
      <c r="K131" s="231">
        <f>ROUND(E131*J131,2)</f>
        <v>0</v>
      </c>
      <c r="L131" s="231">
        <v>21</v>
      </c>
      <c r="M131" s="231">
        <f>G131*(1+L131/100)</f>
        <v>0</v>
      </c>
      <c r="N131" s="230">
        <v>1.7000000000000001E-2</v>
      </c>
      <c r="O131" s="230">
        <f>ROUND(E131*N131,2)</f>
        <v>2.87</v>
      </c>
      <c r="P131" s="230">
        <v>0</v>
      </c>
      <c r="Q131" s="230">
        <f>ROUND(E131*P131,2)</f>
        <v>0</v>
      </c>
      <c r="R131" s="231"/>
      <c r="S131" s="231" t="s">
        <v>157</v>
      </c>
      <c r="T131" s="231" t="s">
        <v>119</v>
      </c>
      <c r="U131" s="231">
        <v>0</v>
      </c>
      <c r="V131" s="231">
        <f>ROUND(E131*U131,2)</f>
        <v>0</v>
      </c>
      <c r="W131" s="231"/>
      <c r="X131" s="231" t="s">
        <v>176</v>
      </c>
      <c r="Y131" s="231" t="s">
        <v>121</v>
      </c>
      <c r="Z131" s="211"/>
      <c r="AA131" s="211"/>
      <c r="AB131" s="211"/>
      <c r="AC131" s="211"/>
      <c r="AD131" s="211"/>
      <c r="AE131" s="211"/>
      <c r="AF131" s="211"/>
      <c r="AG131" s="211" t="s">
        <v>257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2" x14ac:dyDescent="0.25">
      <c r="A132" s="228"/>
      <c r="B132" s="229"/>
      <c r="C132" s="261" t="s">
        <v>284</v>
      </c>
      <c r="D132" s="250"/>
      <c r="E132" s="250"/>
      <c r="F132" s="250"/>
      <c r="G132" s="250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31"/>
      <c r="Z132" s="211"/>
      <c r="AA132" s="211"/>
      <c r="AB132" s="211"/>
      <c r="AC132" s="211"/>
      <c r="AD132" s="211"/>
      <c r="AE132" s="211"/>
      <c r="AF132" s="211"/>
      <c r="AG132" s="211" t="s">
        <v>130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2" x14ac:dyDescent="0.25">
      <c r="A133" s="228"/>
      <c r="B133" s="229"/>
      <c r="C133" s="260" t="s">
        <v>285</v>
      </c>
      <c r="D133" s="233"/>
      <c r="E133" s="234">
        <v>168.8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1"/>
      <c r="AA133" s="211"/>
      <c r="AB133" s="211"/>
      <c r="AC133" s="211"/>
      <c r="AD133" s="211"/>
      <c r="AE133" s="211"/>
      <c r="AF133" s="211"/>
      <c r="AG133" s="211" t="s">
        <v>124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44">
        <v>41</v>
      </c>
      <c r="B134" s="245" t="s">
        <v>282</v>
      </c>
      <c r="C134" s="259" t="s">
        <v>286</v>
      </c>
      <c r="D134" s="246" t="s">
        <v>233</v>
      </c>
      <c r="E134" s="247">
        <v>2</v>
      </c>
      <c r="F134" s="248"/>
      <c r="G134" s="249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21</v>
      </c>
      <c r="M134" s="231">
        <f>G134*(1+L134/100)</f>
        <v>0</v>
      </c>
      <c r="N134" s="230">
        <v>1.4500000000000001E-2</v>
      </c>
      <c r="O134" s="230">
        <f>ROUND(E134*N134,2)</f>
        <v>0.03</v>
      </c>
      <c r="P134" s="230">
        <v>0</v>
      </c>
      <c r="Q134" s="230">
        <f>ROUND(E134*P134,2)</f>
        <v>0</v>
      </c>
      <c r="R134" s="231"/>
      <c r="S134" s="231" t="s">
        <v>157</v>
      </c>
      <c r="T134" s="231" t="s">
        <v>119</v>
      </c>
      <c r="U134" s="231">
        <v>0</v>
      </c>
      <c r="V134" s="231">
        <f>ROUND(E134*U134,2)</f>
        <v>0</v>
      </c>
      <c r="W134" s="231"/>
      <c r="X134" s="231" t="s">
        <v>176</v>
      </c>
      <c r="Y134" s="231" t="s">
        <v>121</v>
      </c>
      <c r="Z134" s="211"/>
      <c r="AA134" s="211"/>
      <c r="AB134" s="211"/>
      <c r="AC134" s="211"/>
      <c r="AD134" s="211"/>
      <c r="AE134" s="211"/>
      <c r="AF134" s="211"/>
      <c r="AG134" s="211" t="s">
        <v>257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2" x14ac:dyDescent="0.25">
      <c r="A135" s="228"/>
      <c r="B135" s="229"/>
      <c r="C135" s="261" t="s">
        <v>287</v>
      </c>
      <c r="D135" s="250"/>
      <c r="E135" s="250"/>
      <c r="F135" s="250"/>
      <c r="G135" s="250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1"/>
      <c r="AA135" s="211"/>
      <c r="AB135" s="211"/>
      <c r="AC135" s="211"/>
      <c r="AD135" s="211"/>
      <c r="AE135" s="211"/>
      <c r="AF135" s="211"/>
      <c r="AG135" s="211" t="s">
        <v>130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2" x14ac:dyDescent="0.25">
      <c r="A136" s="228"/>
      <c r="B136" s="229"/>
      <c r="C136" s="260" t="s">
        <v>288</v>
      </c>
      <c r="D136" s="233"/>
      <c r="E136" s="234">
        <v>2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1"/>
      <c r="AA136" s="211"/>
      <c r="AB136" s="211"/>
      <c r="AC136" s="211"/>
      <c r="AD136" s="211"/>
      <c r="AE136" s="211"/>
      <c r="AF136" s="211"/>
      <c r="AG136" s="211" t="s">
        <v>124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44">
        <v>42</v>
      </c>
      <c r="B137" s="245" t="s">
        <v>289</v>
      </c>
      <c r="C137" s="259" t="s">
        <v>290</v>
      </c>
      <c r="D137" s="246" t="s">
        <v>233</v>
      </c>
      <c r="E137" s="247">
        <v>229.4</v>
      </c>
      <c r="F137" s="248"/>
      <c r="G137" s="249">
        <f>ROUND(E137*F137,2)</f>
        <v>0</v>
      </c>
      <c r="H137" s="232"/>
      <c r="I137" s="231">
        <f>ROUND(E137*H137,2)</f>
        <v>0</v>
      </c>
      <c r="J137" s="232"/>
      <c r="K137" s="231">
        <f>ROUND(E137*J137,2)</f>
        <v>0</v>
      </c>
      <c r="L137" s="231">
        <v>21</v>
      </c>
      <c r="M137" s="231">
        <f>G137*(1+L137/100)</f>
        <v>0</v>
      </c>
      <c r="N137" s="230">
        <v>1.7000000000000001E-2</v>
      </c>
      <c r="O137" s="230">
        <f>ROUND(E137*N137,2)</f>
        <v>3.9</v>
      </c>
      <c r="P137" s="230">
        <v>0</v>
      </c>
      <c r="Q137" s="230">
        <f>ROUND(E137*P137,2)</f>
        <v>0</v>
      </c>
      <c r="R137" s="231"/>
      <c r="S137" s="231" t="s">
        <v>157</v>
      </c>
      <c r="T137" s="231" t="s">
        <v>119</v>
      </c>
      <c r="U137" s="231">
        <v>0</v>
      </c>
      <c r="V137" s="231">
        <f>ROUND(E137*U137,2)</f>
        <v>0</v>
      </c>
      <c r="W137" s="231"/>
      <c r="X137" s="231" t="s">
        <v>176</v>
      </c>
      <c r="Y137" s="231" t="s">
        <v>121</v>
      </c>
      <c r="Z137" s="211"/>
      <c r="AA137" s="211"/>
      <c r="AB137" s="211"/>
      <c r="AC137" s="211"/>
      <c r="AD137" s="211"/>
      <c r="AE137" s="211"/>
      <c r="AF137" s="211"/>
      <c r="AG137" s="211" t="s">
        <v>257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2" x14ac:dyDescent="0.25">
      <c r="A138" s="228"/>
      <c r="B138" s="229"/>
      <c r="C138" s="261" t="s">
        <v>291</v>
      </c>
      <c r="D138" s="250"/>
      <c r="E138" s="250"/>
      <c r="F138" s="250"/>
      <c r="G138" s="250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1"/>
      <c r="AA138" s="211"/>
      <c r="AB138" s="211"/>
      <c r="AC138" s="211"/>
      <c r="AD138" s="211"/>
      <c r="AE138" s="211"/>
      <c r="AF138" s="211"/>
      <c r="AG138" s="211" t="s">
        <v>130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2" x14ac:dyDescent="0.25">
      <c r="A139" s="228"/>
      <c r="B139" s="229"/>
      <c r="C139" s="260" t="s">
        <v>292</v>
      </c>
      <c r="D139" s="233"/>
      <c r="E139" s="234">
        <v>229.4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1"/>
      <c r="AA139" s="211"/>
      <c r="AB139" s="211"/>
      <c r="AC139" s="211"/>
      <c r="AD139" s="211"/>
      <c r="AE139" s="211"/>
      <c r="AF139" s="211"/>
      <c r="AG139" s="211" t="s">
        <v>124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44">
        <v>43</v>
      </c>
      <c r="B140" s="245" t="s">
        <v>293</v>
      </c>
      <c r="C140" s="259" t="s">
        <v>294</v>
      </c>
      <c r="D140" s="246" t="s">
        <v>254</v>
      </c>
      <c r="E140" s="247">
        <v>8</v>
      </c>
      <c r="F140" s="248"/>
      <c r="G140" s="249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21</v>
      </c>
      <c r="M140" s="231">
        <f>G140*(1+L140/100)</f>
        <v>0</v>
      </c>
      <c r="N140" s="230">
        <v>0.03</v>
      </c>
      <c r="O140" s="230">
        <f>ROUND(E140*N140,2)</f>
        <v>0.24</v>
      </c>
      <c r="P140" s="230">
        <v>0</v>
      </c>
      <c r="Q140" s="230">
        <f>ROUND(E140*P140,2)</f>
        <v>0</v>
      </c>
      <c r="R140" s="231"/>
      <c r="S140" s="231" t="s">
        <v>157</v>
      </c>
      <c r="T140" s="231" t="s">
        <v>119</v>
      </c>
      <c r="U140" s="231">
        <v>0</v>
      </c>
      <c r="V140" s="231">
        <f>ROUND(E140*U140,2)</f>
        <v>0</v>
      </c>
      <c r="W140" s="231"/>
      <c r="X140" s="231" t="s">
        <v>176</v>
      </c>
      <c r="Y140" s="231" t="s">
        <v>121</v>
      </c>
      <c r="Z140" s="211"/>
      <c r="AA140" s="211"/>
      <c r="AB140" s="211"/>
      <c r="AC140" s="211"/>
      <c r="AD140" s="211"/>
      <c r="AE140" s="211"/>
      <c r="AF140" s="211"/>
      <c r="AG140" s="211" t="s">
        <v>257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2" x14ac:dyDescent="0.25">
      <c r="A141" s="228"/>
      <c r="B141" s="229"/>
      <c r="C141" s="261" t="s">
        <v>295</v>
      </c>
      <c r="D141" s="250"/>
      <c r="E141" s="250"/>
      <c r="F141" s="250"/>
      <c r="G141" s="250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31"/>
      <c r="Z141" s="211"/>
      <c r="AA141" s="211"/>
      <c r="AB141" s="211"/>
      <c r="AC141" s="211"/>
      <c r="AD141" s="211"/>
      <c r="AE141" s="211"/>
      <c r="AF141" s="211"/>
      <c r="AG141" s="211" t="s">
        <v>130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2" x14ac:dyDescent="0.25">
      <c r="A142" s="228"/>
      <c r="B142" s="229"/>
      <c r="C142" s="260" t="s">
        <v>296</v>
      </c>
      <c r="D142" s="233"/>
      <c r="E142" s="234">
        <v>8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31"/>
      <c r="Z142" s="211"/>
      <c r="AA142" s="211"/>
      <c r="AB142" s="211"/>
      <c r="AC142" s="211"/>
      <c r="AD142" s="211"/>
      <c r="AE142" s="211"/>
      <c r="AF142" s="211"/>
      <c r="AG142" s="211" t="s">
        <v>124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44">
        <v>44</v>
      </c>
      <c r="B143" s="245" t="s">
        <v>297</v>
      </c>
      <c r="C143" s="259" t="s">
        <v>298</v>
      </c>
      <c r="D143" s="246" t="s">
        <v>254</v>
      </c>
      <c r="E143" s="247">
        <v>8</v>
      </c>
      <c r="F143" s="248"/>
      <c r="G143" s="249">
        <f>ROUND(E143*F143,2)</f>
        <v>0</v>
      </c>
      <c r="H143" s="232"/>
      <c r="I143" s="231">
        <f>ROUND(E143*H143,2)</f>
        <v>0</v>
      </c>
      <c r="J143" s="232"/>
      <c r="K143" s="231">
        <f>ROUND(E143*J143,2)</f>
        <v>0</v>
      </c>
      <c r="L143" s="231">
        <v>21</v>
      </c>
      <c r="M143" s="231">
        <f>G143*(1+L143/100)</f>
        <v>0</v>
      </c>
      <c r="N143" s="230">
        <v>2.8E-3</v>
      </c>
      <c r="O143" s="230">
        <f>ROUND(E143*N143,2)</f>
        <v>0.02</v>
      </c>
      <c r="P143" s="230">
        <v>0</v>
      </c>
      <c r="Q143" s="230">
        <f>ROUND(E143*P143,2)</f>
        <v>0</v>
      </c>
      <c r="R143" s="231"/>
      <c r="S143" s="231" t="s">
        <v>157</v>
      </c>
      <c r="T143" s="231" t="s">
        <v>119</v>
      </c>
      <c r="U143" s="231">
        <v>0</v>
      </c>
      <c r="V143" s="231">
        <f>ROUND(E143*U143,2)</f>
        <v>0</v>
      </c>
      <c r="W143" s="231"/>
      <c r="X143" s="231" t="s">
        <v>176</v>
      </c>
      <c r="Y143" s="231" t="s">
        <v>121</v>
      </c>
      <c r="Z143" s="211"/>
      <c r="AA143" s="211"/>
      <c r="AB143" s="211"/>
      <c r="AC143" s="211"/>
      <c r="AD143" s="211"/>
      <c r="AE143" s="211"/>
      <c r="AF143" s="211"/>
      <c r="AG143" s="211" t="s">
        <v>257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2" x14ac:dyDescent="0.25">
      <c r="A144" s="228"/>
      <c r="B144" s="229"/>
      <c r="C144" s="261" t="s">
        <v>299</v>
      </c>
      <c r="D144" s="250"/>
      <c r="E144" s="250"/>
      <c r="F144" s="250"/>
      <c r="G144" s="250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31"/>
      <c r="Z144" s="211"/>
      <c r="AA144" s="211"/>
      <c r="AB144" s="211"/>
      <c r="AC144" s="211"/>
      <c r="AD144" s="211"/>
      <c r="AE144" s="211"/>
      <c r="AF144" s="211"/>
      <c r="AG144" s="211" t="s">
        <v>130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2" x14ac:dyDescent="0.25">
      <c r="A145" s="228"/>
      <c r="B145" s="229"/>
      <c r="C145" s="260" t="s">
        <v>296</v>
      </c>
      <c r="D145" s="233"/>
      <c r="E145" s="234">
        <v>8</v>
      </c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1"/>
      <c r="AA145" s="211"/>
      <c r="AB145" s="211"/>
      <c r="AC145" s="211"/>
      <c r="AD145" s="211"/>
      <c r="AE145" s="211"/>
      <c r="AF145" s="211"/>
      <c r="AG145" s="211" t="s">
        <v>124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44">
        <v>45</v>
      </c>
      <c r="B146" s="245" t="s">
        <v>300</v>
      </c>
      <c r="C146" s="259" t="s">
        <v>301</v>
      </c>
      <c r="D146" s="246" t="s">
        <v>233</v>
      </c>
      <c r="E146" s="247">
        <v>1</v>
      </c>
      <c r="F146" s="248"/>
      <c r="G146" s="249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21</v>
      </c>
      <c r="M146" s="231">
        <f>G146*(1+L146/100)</f>
        <v>0</v>
      </c>
      <c r="N146" s="230">
        <v>3.2399999999999998E-2</v>
      </c>
      <c r="O146" s="230">
        <f>ROUND(E146*N146,2)</f>
        <v>0.03</v>
      </c>
      <c r="P146" s="230">
        <v>0</v>
      </c>
      <c r="Q146" s="230">
        <f>ROUND(E146*P146,2)</f>
        <v>0</v>
      </c>
      <c r="R146" s="231"/>
      <c r="S146" s="231" t="s">
        <v>157</v>
      </c>
      <c r="T146" s="231" t="s">
        <v>119</v>
      </c>
      <c r="U146" s="231">
        <v>0</v>
      </c>
      <c r="V146" s="231">
        <f>ROUND(E146*U146,2)</f>
        <v>0</v>
      </c>
      <c r="W146" s="231"/>
      <c r="X146" s="231" t="s">
        <v>261</v>
      </c>
      <c r="Y146" s="231" t="s">
        <v>121</v>
      </c>
      <c r="Z146" s="211"/>
      <c r="AA146" s="211"/>
      <c r="AB146" s="211"/>
      <c r="AC146" s="211"/>
      <c r="AD146" s="211"/>
      <c r="AE146" s="211"/>
      <c r="AF146" s="211"/>
      <c r="AG146" s="211" t="s">
        <v>302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2" x14ac:dyDescent="0.25">
      <c r="A147" s="228"/>
      <c r="B147" s="229"/>
      <c r="C147" s="261" t="s">
        <v>303</v>
      </c>
      <c r="D147" s="250"/>
      <c r="E147" s="250"/>
      <c r="F147" s="250"/>
      <c r="G147" s="250"/>
      <c r="H147" s="231"/>
      <c r="I147" s="231"/>
      <c r="J147" s="231"/>
      <c r="K147" s="231"/>
      <c r="L147" s="231"/>
      <c r="M147" s="231"/>
      <c r="N147" s="230"/>
      <c r="O147" s="230"/>
      <c r="P147" s="230"/>
      <c r="Q147" s="230"/>
      <c r="R147" s="231"/>
      <c r="S147" s="231"/>
      <c r="T147" s="231"/>
      <c r="U147" s="231"/>
      <c r="V147" s="231"/>
      <c r="W147" s="231"/>
      <c r="X147" s="231"/>
      <c r="Y147" s="231"/>
      <c r="Z147" s="211"/>
      <c r="AA147" s="211"/>
      <c r="AB147" s="211"/>
      <c r="AC147" s="211"/>
      <c r="AD147" s="211"/>
      <c r="AE147" s="211"/>
      <c r="AF147" s="211"/>
      <c r="AG147" s="211" t="s">
        <v>130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2" x14ac:dyDescent="0.25">
      <c r="A148" s="228"/>
      <c r="B148" s="229"/>
      <c r="C148" s="260" t="s">
        <v>54</v>
      </c>
      <c r="D148" s="233"/>
      <c r="E148" s="234">
        <v>1</v>
      </c>
      <c r="F148" s="231"/>
      <c r="G148" s="231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31"/>
      <c r="Z148" s="211"/>
      <c r="AA148" s="211"/>
      <c r="AB148" s="211"/>
      <c r="AC148" s="211"/>
      <c r="AD148" s="211"/>
      <c r="AE148" s="211"/>
      <c r="AF148" s="211"/>
      <c r="AG148" s="211" t="s">
        <v>124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44">
        <v>46</v>
      </c>
      <c r="B149" s="245" t="s">
        <v>263</v>
      </c>
      <c r="C149" s="259" t="s">
        <v>304</v>
      </c>
      <c r="D149" s="246" t="s">
        <v>141</v>
      </c>
      <c r="E149" s="247">
        <v>41.5</v>
      </c>
      <c r="F149" s="248"/>
      <c r="G149" s="249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21</v>
      </c>
      <c r="M149" s="231">
        <f>G149*(1+L149/100)</f>
        <v>0</v>
      </c>
      <c r="N149" s="230">
        <v>8.4940000000000002E-2</v>
      </c>
      <c r="O149" s="230">
        <f>ROUND(E149*N149,2)</f>
        <v>3.53</v>
      </c>
      <c r="P149" s="230">
        <v>0</v>
      </c>
      <c r="Q149" s="230">
        <f>ROUND(E149*P149,2)</f>
        <v>0</v>
      </c>
      <c r="R149" s="231"/>
      <c r="S149" s="231" t="s">
        <v>118</v>
      </c>
      <c r="T149" s="231" t="s">
        <v>119</v>
      </c>
      <c r="U149" s="231">
        <v>0</v>
      </c>
      <c r="V149" s="231">
        <f>ROUND(E149*U149,2)</f>
        <v>0</v>
      </c>
      <c r="W149" s="231"/>
      <c r="X149" s="231" t="s">
        <v>176</v>
      </c>
      <c r="Y149" s="231" t="s">
        <v>121</v>
      </c>
      <c r="Z149" s="211"/>
      <c r="AA149" s="211"/>
      <c r="AB149" s="211"/>
      <c r="AC149" s="211"/>
      <c r="AD149" s="211"/>
      <c r="AE149" s="211"/>
      <c r="AF149" s="211"/>
      <c r="AG149" s="211" t="s">
        <v>177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2" x14ac:dyDescent="0.25">
      <c r="A150" s="228"/>
      <c r="B150" s="229"/>
      <c r="C150" s="260" t="s">
        <v>305</v>
      </c>
      <c r="D150" s="233"/>
      <c r="E150" s="234">
        <v>41.5</v>
      </c>
      <c r="F150" s="231"/>
      <c r="G150" s="231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31"/>
      <c r="Z150" s="211"/>
      <c r="AA150" s="211"/>
      <c r="AB150" s="211"/>
      <c r="AC150" s="211"/>
      <c r="AD150" s="211"/>
      <c r="AE150" s="211"/>
      <c r="AF150" s="211"/>
      <c r="AG150" s="211" t="s">
        <v>124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x14ac:dyDescent="0.25">
      <c r="A151" s="237" t="s">
        <v>113</v>
      </c>
      <c r="B151" s="238" t="s">
        <v>70</v>
      </c>
      <c r="C151" s="258" t="s">
        <v>71</v>
      </c>
      <c r="D151" s="239"/>
      <c r="E151" s="240"/>
      <c r="F151" s="241"/>
      <c r="G151" s="242">
        <f>SUMIF(AG152:AG176,"&lt;&gt;NOR",G152:G176)</f>
        <v>0</v>
      </c>
      <c r="H151" s="236"/>
      <c r="I151" s="236">
        <f>SUM(I152:I176)</f>
        <v>0</v>
      </c>
      <c r="J151" s="236"/>
      <c r="K151" s="236">
        <f>SUM(K152:K176)</f>
        <v>0</v>
      </c>
      <c r="L151" s="236"/>
      <c r="M151" s="236">
        <f>SUM(M152:M176)</f>
        <v>0</v>
      </c>
      <c r="N151" s="235"/>
      <c r="O151" s="235">
        <f>SUM(O152:O176)</f>
        <v>5.1199999999999992</v>
      </c>
      <c r="P151" s="235"/>
      <c r="Q151" s="235">
        <f>SUM(Q152:Q176)</f>
        <v>0</v>
      </c>
      <c r="R151" s="236"/>
      <c r="S151" s="236"/>
      <c r="T151" s="236"/>
      <c r="U151" s="236"/>
      <c r="V151" s="236">
        <f>SUM(V152:V176)</f>
        <v>89.91</v>
      </c>
      <c r="W151" s="236"/>
      <c r="X151" s="236"/>
      <c r="Y151" s="236"/>
      <c r="AG151" t="s">
        <v>114</v>
      </c>
    </row>
    <row r="152" spans="1:60" outlineLevel="1" x14ac:dyDescent="0.25">
      <c r="A152" s="244">
        <v>47</v>
      </c>
      <c r="B152" s="245" t="s">
        <v>306</v>
      </c>
      <c r="C152" s="259" t="s">
        <v>307</v>
      </c>
      <c r="D152" s="246" t="s">
        <v>127</v>
      </c>
      <c r="E152" s="247">
        <v>15.8592</v>
      </c>
      <c r="F152" s="248"/>
      <c r="G152" s="249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21</v>
      </c>
      <c r="M152" s="231">
        <f>G152*(1+L152/100)</f>
        <v>0</v>
      </c>
      <c r="N152" s="230">
        <v>0</v>
      </c>
      <c r="O152" s="230">
        <f>ROUND(E152*N152,2)</f>
        <v>0</v>
      </c>
      <c r="P152" s="230">
        <v>0</v>
      </c>
      <c r="Q152" s="230">
        <f>ROUND(E152*P152,2)</f>
        <v>0</v>
      </c>
      <c r="R152" s="231"/>
      <c r="S152" s="231" t="s">
        <v>118</v>
      </c>
      <c r="T152" s="231" t="s">
        <v>119</v>
      </c>
      <c r="U152" s="231">
        <v>0.20200000000000001</v>
      </c>
      <c r="V152" s="231">
        <f>ROUND(E152*U152,2)</f>
        <v>3.2</v>
      </c>
      <c r="W152" s="231"/>
      <c r="X152" s="231" t="s">
        <v>120</v>
      </c>
      <c r="Y152" s="231" t="s">
        <v>121</v>
      </c>
      <c r="Z152" s="211"/>
      <c r="AA152" s="211"/>
      <c r="AB152" s="211"/>
      <c r="AC152" s="211"/>
      <c r="AD152" s="211"/>
      <c r="AE152" s="211"/>
      <c r="AF152" s="211"/>
      <c r="AG152" s="211" t="s">
        <v>128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2" x14ac:dyDescent="0.25">
      <c r="A153" s="228"/>
      <c r="B153" s="229"/>
      <c r="C153" s="261" t="s">
        <v>308</v>
      </c>
      <c r="D153" s="250"/>
      <c r="E153" s="250"/>
      <c r="F153" s="250"/>
      <c r="G153" s="250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31"/>
      <c r="Z153" s="211"/>
      <c r="AA153" s="211"/>
      <c r="AB153" s="211"/>
      <c r="AC153" s="211"/>
      <c r="AD153" s="211"/>
      <c r="AE153" s="211"/>
      <c r="AF153" s="211"/>
      <c r="AG153" s="211" t="s">
        <v>130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2" x14ac:dyDescent="0.25">
      <c r="A154" s="228"/>
      <c r="B154" s="229"/>
      <c r="C154" s="260" t="s">
        <v>309</v>
      </c>
      <c r="D154" s="233"/>
      <c r="E154" s="234">
        <v>15.8592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31"/>
      <c r="Z154" s="211"/>
      <c r="AA154" s="211"/>
      <c r="AB154" s="211"/>
      <c r="AC154" s="211"/>
      <c r="AD154" s="211"/>
      <c r="AE154" s="211"/>
      <c r="AF154" s="211"/>
      <c r="AG154" s="211" t="s">
        <v>124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44">
        <v>48</v>
      </c>
      <c r="B155" s="245" t="s">
        <v>310</v>
      </c>
      <c r="C155" s="259" t="s">
        <v>311</v>
      </c>
      <c r="D155" s="246" t="s">
        <v>127</v>
      </c>
      <c r="E155" s="247">
        <v>15.688000000000001</v>
      </c>
      <c r="F155" s="248"/>
      <c r="G155" s="249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21</v>
      </c>
      <c r="M155" s="231">
        <f>G155*(1+L155/100)</f>
        <v>0</v>
      </c>
      <c r="N155" s="230">
        <v>0</v>
      </c>
      <c r="O155" s="230">
        <f>ROUND(E155*N155,2)</f>
        <v>0</v>
      </c>
      <c r="P155" s="230">
        <v>0</v>
      </c>
      <c r="Q155" s="230">
        <f>ROUND(E155*P155,2)</f>
        <v>0</v>
      </c>
      <c r="R155" s="231"/>
      <c r="S155" s="231" t="s">
        <v>118</v>
      </c>
      <c r="T155" s="231" t="s">
        <v>119</v>
      </c>
      <c r="U155" s="231">
        <v>1.587</v>
      </c>
      <c r="V155" s="231">
        <f>ROUND(E155*U155,2)</f>
        <v>24.9</v>
      </c>
      <c r="W155" s="231"/>
      <c r="X155" s="231" t="s">
        <v>120</v>
      </c>
      <c r="Y155" s="231" t="s">
        <v>121</v>
      </c>
      <c r="Z155" s="211"/>
      <c r="AA155" s="211"/>
      <c r="AB155" s="211"/>
      <c r="AC155" s="211"/>
      <c r="AD155" s="211"/>
      <c r="AE155" s="211"/>
      <c r="AF155" s="211"/>
      <c r="AG155" s="211" t="s">
        <v>128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2" x14ac:dyDescent="0.25">
      <c r="A156" s="228"/>
      <c r="B156" s="229"/>
      <c r="C156" s="261" t="s">
        <v>312</v>
      </c>
      <c r="D156" s="250"/>
      <c r="E156" s="250"/>
      <c r="F156" s="250"/>
      <c r="G156" s="250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31"/>
      <c r="Z156" s="211"/>
      <c r="AA156" s="211"/>
      <c r="AB156" s="211"/>
      <c r="AC156" s="211"/>
      <c r="AD156" s="211"/>
      <c r="AE156" s="211"/>
      <c r="AF156" s="211"/>
      <c r="AG156" s="211" t="s">
        <v>130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2" x14ac:dyDescent="0.25">
      <c r="A157" s="228"/>
      <c r="B157" s="229"/>
      <c r="C157" s="260" t="s">
        <v>313</v>
      </c>
      <c r="D157" s="233"/>
      <c r="E157" s="234">
        <v>15.688000000000001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31"/>
      <c r="Z157" s="211"/>
      <c r="AA157" s="211"/>
      <c r="AB157" s="211"/>
      <c r="AC157" s="211"/>
      <c r="AD157" s="211"/>
      <c r="AE157" s="211"/>
      <c r="AF157" s="211"/>
      <c r="AG157" s="211" t="s">
        <v>124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44">
        <v>49</v>
      </c>
      <c r="B158" s="245" t="s">
        <v>314</v>
      </c>
      <c r="C158" s="259" t="s">
        <v>315</v>
      </c>
      <c r="D158" s="246" t="s">
        <v>141</v>
      </c>
      <c r="E158" s="247">
        <v>94.4</v>
      </c>
      <c r="F158" s="248"/>
      <c r="G158" s="249">
        <f>ROUND(E158*F158,2)</f>
        <v>0</v>
      </c>
      <c r="H158" s="232"/>
      <c r="I158" s="231">
        <f>ROUND(E158*H158,2)</f>
        <v>0</v>
      </c>
      <c r="J158" s="232"/>
      <c r="K158" s="231">
        <f>ROUND(E158*J158,2)</f>
        <v>0</v>
      </c>
      <c r="L158" s="231">
        <v>21</v>
      </c>
      <c r="M158" s="231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1"/>
      <c r="S158" s="231" t="s">
        <v>118</v>
      </c>
      <c r="T158" s="231" t="s">
        <v>119</v>
      </c>
      <c r="U158" s="231">
        <v>0.20200000000000001</v>
      </c>
      <c r="V158" s="231">
        <f>ROUND(E158*U158,2)</f>
        <v>19.07</v>
      </c>
      <c r="W158" s="231"/>
      <c r="X158" s="231" t="s">
        <v>120</v>
      </c>
      <c r="Y158" s="231" t="s">
        <v>121</v>
      </c>
      <c r="Z158" s="211"/>
      <c r="AA158" s="211"/>
      <c r="AB158" s="211"/>
      <c r="AC158" s="211"/>
      <c r="AD158" s="211"/>
      <c r="AE158" s="211"/>
      <c r="AF158" s="211"/>
      <c r="AG158" s="211" t="s">
        <v>128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2" x14ac:dyDescent="0.25">
      <c r="A159" s="228"/>
      <c r="B159" s="229"/>
      <c r="C159" s="261" t="s">
        <v>299</v>
      </c>
      <c r="D159" s="250"/>
      <c r="E159" s="250"/>
      <c r="F159" s="250"/>
      <c r="G159" s="250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31"/>
      <c r="Z159" s="211"/>
      <c r="AA159" s="211"/>
      <c r="AB159" s="211"/>
      <c r="AC159" s="211"/>
      <c r="AD159" s="211"/>
      <c r="AE159" s="211"/>
      <c r="AF159" s="211"/>
      <c r="AG159" s="211" t="s">
        <v>130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2" x14ac:dyDescent="0.25">
      <c r="A160" s="228"/>
      <c r="B160" s="229"/>
      <c r="C160" s="260" t="s">
        <v>144</v>
      </c>
      <c r="D160" s="233"/>
      <c r="E160" s="234">
        <v>94.4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31"/>
      <c r="Z160" s="211"/>
      <c r="AA160" s="211"/>
      <c r="AB160" s="211"/>
      <c r="AC160" s="211"/>
      <c r="AD160" s="211"/>
      <c r="AE160" s="211"/>
      <c r="AF160" s="211"/>
      <c r="AG160" s="211" t="s">
        <v>124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44">
        <v>50</v>
      </c>
      <c r="B161" s="245" t="s">
        <v>316</v>
      </c>
      <c r="C161" s="259" t="s">
        <v>317</v>
      </c>
      <c r="D161" s="246" t="s">
        <v>127</v>
      </c>
      <c r="E161" s="247">
        <v>4.0377999999999998</v>
      </c>
      <c r="F161" s="248"/>
      <c r="G161" s="249">
        <f>ROUND(E161*F161,2)</f>
        <v>0</v>
      </c>
      <c r="H161" s="232"/>
      <c r="I161" s="231">
        <f>ROUND(E161*H161,2)</f>
        <v>0</v>
      </c>
      <c r="J161" s="232"/>
      <c r="K161" s="231">
        <f>ROUND(E161*J161,2)</f>
        <v>0</v>
      </c>
      <c r="L161" s="231">
        <v>21</v>
      </c>
      <c r="M161" s="231">
        <f>G161*(1+L161/100)</f>
        <v>0</v>
      </c>
      <c r="N161" s="230">
        <v>1.1322000000000001</v>
      </c>
      <c r="O161" s="230">
        <f>ROUND(E161*N161,2)</f>
        <v>4.57</v>
      </c>
      <c r="P161" s="230">
        <v>0</v>
      </c>
      <c r="Q161" s="230">
        <f>ROUND(E161*P161,2)</f>
        <v>0</v>
      </c>
      <c r="R161" s="231"/>
      <c r="S161" s="231" t="s">
        <v>118</v>
      </c>
      <c r="T161" s="231" t="s">
        <v>119</v>
      </c>
      <c r="U161" s="231">
        <v>1.6950000000000001</v>
      </c>
      <c r="V161" s="231">
        <f>ROUND(E161*U161,2)</f>
        <v>6.84</v>
      </c>
      <c r="W161" s="231"/>
      <c r="X161" s="231" t="s">
        <v>120</v>
      </c>
      <c r="Y161" s="231" t="s">
        <v>121</v>
      </c>
      <c r="Z161" s="211"/>
      <c r="AA161" s="211"/>
      <c r="AB161" s="211"/>
      <c r="AC161" s="211"/>
      <c r="AD161" s="211"/>
      <c r="AE161" s="211"/>
      <c r="AF161" s="211"/>
      <c r="AG161" s="211" t="s">
        <v>128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2" x14ac:dyDescent="0.25">
      <c r="A162" s="228"/>
      <c r="B162" s="229"/>
      <c r="C162" s="260" t="s">
        <v>318</v>
      </c>
      <c r="D162" s="233"/>
      <c r="E162" s="234">
        <v>1.9610000000000001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31"/>
      <c r="Z162" s="211"/>
      <c r="AA162" s="211"/>
      <c r="AB162" s="211"/>
      <c r="AC162" s="211"/>
      <c r="AD162" s="211"/>
      <c r="AE162" s="211"/>
      <c r="AF162" s="211"/>
      <c r="AG162" s="211" t="s">
        <v>124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3" x14ac:dyDescent="0.25">
      <c r="A163" s="228"/>
      <c r="B163" s="229"/>
      <c r="C163" s="260" t="s">
        <v>319</v>
      </c>
      <c r="D163" s="233"/>
      <c r="E163" s="234">
        <v>2.0768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1"/>
      <c r="AA163" s="211"/>
      <c r="AB163" s="211"/>
      <c r="AC163" s="211"/>
      <c r="AD163" s="211"/>
      <c r="AE163" s="211"/>
      <c r="AF163" s="211"/>
      <c r="AG163" s="211" t="s">
        <v>124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44">
        <v>51</v>
      </c>
      <c r="B164" s="245" t="s">
        <v>320</v>
      </c>
      <c r="C164" s="259" t="s">
        <v>321</v>
      </c>
      <c r="D164" s="246" t="s">
        <v>141</v>
      </c>
      <c r="E164" s="247">
        <v>196.1</v>
      </c>
      <c r="F164" s="248"/>
      <c r="G164" s="249">
        <f>ROUND(E164*F164,2)</f>
        <v>0</v>
      </c>
      <c r="H164" s="232"/>
      <c r="I164" s="231">
        <f>ROUND(E164*H164,2)</f>
        <v>0</v>
      </c>
      <c r="J164" s="232"/>
      <c r="K164" s="231">
        <f>ROUND(E164*J164,2)</f>
        <v>0</v>
      </c>
      <c r="L164" s="231">
        <v>21</v>
      </c>
      <c r="M164" s="231">
        <f>G164*(1+L164/100)</f>
        <v>0</v>
      </c>
      <c r="N164" s="230">
        <v>1.0000000000000001E-5</v>
      </c>
      <c r="O164" s="230">
        <f>ROUND(E164*N164,2)</f>
        <v>0</v>
      </c>
      <c r="P164" s="230">
        <v>0</v>
      </c>
      <c r="Q164" s="230">
        <f>ROUND(E164*P164,2)</f>
        <v>0</v>
      </c>
      <c r="R164" s="231"/>
      <c r="S164" s="231" t="s">
        <v>118</v>
      </c>
      <c r="T164" s="231" t="s">
        <v>119</v>
      </c>
      <c r="U164" s="231">
        <v>9.8000000000000004E-2</v>
      </c>
      <c r="V164" s="231">
        <f>ROUND(E164*U164,2)</f>
        <v>19.22</v>
      </c>
      <c r="W164" s="231"/>
      <c r="X164" s="231" t="s">
        <v>120</v>
      </c>
      <c r="Y164" s="231" t="s">
        <v>121</v>
      </c>
      <c r="Z164" s="211"/>
      <c r="AA164" s="211"/>
      <c r="AB164" s="211"/>
      <c r="AC164" s="211"/>
      <c r="AD164" s="211"/>
      <c r="AE164" s="211"/>
      <c r="AF164" s="211"/>
      <c r="AG164" s="211" t="s">
        <v>128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2" x14ac:dyDescent="0.25">
      <c r="A165" s="228"/>
      <c r="B165" s="229"/>
      <c r="C165" s="260" t="s">
        <v>143</v>
      </c>
      <c r="D165" s="233"/>
      <c r="E165" s="234">
        <v>196.1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31"/>
      <c r="Z165" s="211"/>
      <c r="AA165" s="211"/>
      <c r="AB165" s="211"/>
      <c r="AC165" s="211"/>
      <c r="AD165" s="211"/>
      <c r="AE165" s="211"/>
      <c r="AF165" s="211"/>
      <c r="AG165" s="211" t="s">
        <v>124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5">
      <c r="A166" s="244">
        <v>52</v>
      </c>
      <c r="B166" s="245" t="s">
        <v>322</v>
      </c>
      <c r="C166" s="259" t="s">
        <v>323</v>
      </c>
      <c r="D166" s="246" t="s">
        <v>141</v>
      </c>
      <c r="E166" s="247">
        <v>96.4</v>
      </c>
      <c r="F166" s="248"/>
      <c r="G166" s="249">
        <f>ROUND(E166*F166,2)</f>
        <v>0</v>
      </c>
      <c r="H166" s="232"/>
      <c r="I166" s="231">
        <f>ROUND(E166*H166,2)</f>
        <v>0</v>
      </c>
      <c r="J166" s="232"/>
      <c r="K166" s="231">
        <f>ROUND(E166*J166,2)</f>
        <v>0</v>
      </c>
      <c r="L166" s="231">
        <v>21</v>
      </c>
      <c r="M166" s="231">
        <f>G166*(1+L166/100)</f>
        <v>0</v>
      </c>
      <c r="N166" s="230">
        <v>1.1E-4</v>
      </c>
      <c r="O166" s="230">
        <f>ROUND(E166*N166,2)</f>
        <v>0.01</v>
      </c>
      <c r="P166" s="230">
        <v>0</v>
      </c>
      <c r="Q166" s="230">
        <f>ROUND(E166*P166,2)</f>
        <v>0</v>
      </c>
      <c r="R166" s="231"/>
      <c r="S166" s="231" t="s">
        <v>118</v>
      </c>
      <c r="T166" s="231" t="s">
        <v>119</v>
      </c>
      <c r="U166" s="231">
        <v>0.13200000000000001</v>
      </c>
      <c r="V166" s="231">
        <f>ROUND(E166*U166,2)</f>
        <v>12.72</v>
      </c>
      <c r="W166" s="231"/>
      <c r="X166" s="231" t="s">
        <v>120</v>
      </c>
      <c r="Y166" s="231" t="s">
        <v>121</v>
      </c>
      <c r="Z166" s="211"/>
      <c r="AA166" s="211"/>
      <c r="AB166" s="211"/>
      <c r="AC166" s="211"/>
      <c r="AD166" s="211"/>
      <c r="AE166" s="211"/>
      <c r="AF166" s="211"/>
      <c r="AG166" s="211" t="s">
        <v>128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2" x14ac:dyDescent="0.25">
      <c r="A167" s="228"/>
      <c r="B167" s="229"/>
      <c r="C167" s="260" t="s">
        <v>324</v>
      </c>
      <c r="D167" s="233"/>
      <c r="E167" s="234">
        <v>96.4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31"/>
      <c r="Z167" s="211"/>
      <c r="AA167" s="211"/>
      <c r="AB167" s="211"/>
      <c r="AC167" s="211"/>
      <c r="AD167" s="211"/>
      <c r="AE167" s="211"/>
      <c r="AF167" s="211"/>
      <c r="AG167" s="211" t="s">
        <v>124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ht="20.399999999999999" outlineLevel="1" x14ac:dyDescent="0.25">
      <c r="A168" s="244">
        <v>53</v>
      </c>
      <c r="B168" s="245" t="s">
        <v>325</v>
      </c>
      <c r="C168" s="259" t="s">
        <v>326</v>
      </c>
      <c r="D168" s="246" t="s">
        <v>233</v>
      </c>
      <c r="E168" s="247">
        <v>12</v>
      </c>
      <c r="F168" s="248"/>
      <c r="G168" s="249">
        <f>ROUND(E168*F168,2)</f>
        <v>0</v>
      </c>
      <c r="H168" s="232"/>
      <c r="I168" s="231">
        <f>ROUND(E168*H168,2)</f>
        <v>0</v>
      </c>
      <c r="J168" s="232"/>
      <c r="K168" s="231">
        <f>ROUND(E168*J168,2)</f>
        <v>0</v>
      </c>
      <c r="L168" s="231">
        <v>21</v>
      </c>
      <c r="M168" s="231">
        <f>G168*(1+L168/100)</f>
        <v>0</v>
      </c>
      <c r="N168" s="230">
        <v>1.2800000000000001E-3</v>
      </c>
      <c r="O168" s="230">
        <f>ROUND(E168*N168,2)</f>
        <v>0.02</v>
      </c>
      <c r="P168" s="230">
        <v>0</v>
      </c>
      <c r="Q168" s="230">
        <f>ROUND(E168*P168,2)</f>
        <v>0</v>
      </c>
      <c r="R168" s="231"/>
      <c r="S168" s="231" t="s">
        <v>118</v>
      </c>
      <c r="T168" s="231" t="s">
        <v>119</v>
      </c>
      <c r="U168" s="231">
        <v>0.33</v>
      </c>
      <c r="V168" s="231">
        <f>ROUND(E168*U168,2)</f>
        <v>3.96</v>
      </c>
      <c r="W168" s="231"/>
      <c r="X168" s="231" t="s">
        <v>120</v>
      </c>
      <c r="Y168" s="231" t="s">
        <v>121</v>
      </c>
      <c r="Z168" s="211"/>
      <c r="AA168" s="211"/>
      <c r="AB168" s="211"/>
      <c r="AC168" s="211"/>
      <c r="AD168" s="211"/>
      <c r="AE168" s="211"/>
      <c r="AF168" s="211"/>
      <c r="AG168" s="211" t="s">
        <v>128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2" x14ac:dyDescent="0.25">
      <c r="A169" s="228"/>
      <c r="B169" s="229"/>
      <c r="C169" s="261" t="s">
        <v>299</v>
      </c>
      <c r="D169" s="250"/>
      <c r="E169" s="250"/>
      <c r="F169" s="250"/>
      <c r="G169" s="250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31"/>
      <c r="Z169" s="211"/>
      <c r="AA169" s="211"/>
      <c r="AB169" s="211"/>
      <c r="AC169" s="211"/>
      <c r="AD169" s="211"/>
      <c r="AE169" s="211"/>
      <c r="AF169" s="211"/>
      <c r="AG169" s="211" t="s">
        <v>130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2" x14ac:dyDescent="0.25">
      <c r="A170" s="228"/>
      <c r="B170" s="229"/>
      <c r="C170" s="260" t="s">
        <v>327</v>
      </c>
      <c r="D170" s="233"/>
      <c r="E170" s="234">
        <v>12</v>
      </c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31"/>
      <c r="Z170" s="211"/>
      <c r="AA170" s="211"/>
      <c r="AB170" s="211"/>
      <c r="AC170" s="211"/>
      <c r="AD170" s="211"/>
      <c r="AE170" s="211"/>
      <c r="AF170" s="211"/>
      <c r="AG170" s="211" t="s">
        <v>124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5">
      <c r="A171" s="244">
        <v>54</v>
      </c>
      <c r="B171" s="245" t="s">
        <v>328</v>
      </c>
      <c r="C171" s="259" t="s">
        <v>329</v>
      </c>
      <c r="D171" s="246" t="s">
        <v>141</v>
      </c>
      <c r="E171" s="247">
        <v>196.1</v>
      </c>
      <c r="F171" s="248"/>
      <c r="G171" s="249">
        <f>ROUND(E171*F171,2)</f>
        <v>0</v>
      </c>
      <c r="H171" s="232"/>
      <c r="I171" s="231">
        <f>ROUND(E171*H171,2)</f>
        <v>0</v>
      </c>
      <c r="J171" s="232"/>
      <c r="K171" s="231">
        <f>ROUND(E171*J171,2)</f>
        <v>0</v>
      </c>
      <c r="L171" s="231">
        <v>21</v>
      </c>
      <c r="M171" s="231">
        <f>G171*(1+L171/100)</f>
        <v>0</v>
      </c>
      <c r="N171" s="230">
        <v>2.2000000000000001E-4</v>
      </c>
      <c r="O171" s="230">
        <f>ROUND(E171*N171,2)</f>
        <v>0.04</v>
      </c>
      <c r="P171" s="230">
        <v>0</v>
      </c>
      <c r="Q171" s="230">
        <f>ROUND(E171*P171,2)</f>
        <v>0</v>
      </c>
      <c r="R171" s="231" t="s">
        <v>330</v>
      </c>
      <c r="S171" s="231" t="s">
        <v>118</v>
      </c>
      <c r="T171" s="231" t="s">
        <v>119</v>
      </c>
      <c r="U171" s="231">
        <v>0</v>
      </c>
      <c r="V171" s="231">
        <f>ROUND(E171*U171,2)</f>
        <v>0</v>
      </c>
      <c r="W171" s="231"/>
      <c r="X171" s="231" t="s">
        <v>261</v>
      </c>
      <c r="Y171" s="231" t="s">
        <v>121</v>
      </c>
      <c r="Z171" s="211"/>
      <c r="AA171" s="211"/>
      <c r="AB171" s="211"/>
      <c r="AC171" s="211"/>
      <c r="AD171" s="211"/>
      <c r="AE171" s="211"/>
      <c r="AF171" s="211"/>
      <c r="AG171" s="211" t="s">
        <v>331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2" x14ac:dyDescent="0.25">
      <c r="A172" s="228"/>
      <c r="B172" s="229"/>
      <c r="C172" s="261" t="s">
        <v>332</v>
      </c>
      <c r="D172" s="250"/>
      <c r="E172" s="250"/>
      <c r="F172" s="250"/>
      <c r="G172" s="250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31"/>
      <c r="Z172" s="211"/>
      <c r="AA172" s="211"/>
      <c r="AB172" s="211"/>
      <c r="AC172" s="211"/>
      <c r="AD172" s="211"/>
      <c r="AE172" s="211"/>
      <c r="AF172" s="211"/>
      <c r="AG172" s="211" t="s">
        <v>130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2" x14ac:dyDescent="0.25">
      <c r="A173" s="228"/>
      <c r="B173" s="229"/>
      <c r="C173" s="260" t="s">
        <v>333</v>
      </c>
      <c r="D173" s="233"/>
      <c r="E173" s="234">
        <v>196.1</v>
      </c>
      <c r="F173" s="231"/>
      <c r="G173" s="231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31"/>
      <c r="Z173" s="211"/>
      <c r="AA173" s="211"/>
      <c r="AB173" s="211"/>
      <c r="AC173" s="211"/>
      <c r="AD173" s="211"/>
      <c r="AE173" s="211"/>
      <c r="AF173" s="211"/>
      <c r="AG173" s="211" t="s">
        <v>124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44">
        <v>55</v>
      </c>
      <c r="B174" s="245" t="s">
        <v>334</v>
      </c>
      <c r="C174" s="259" t="s">
        <v>335</v>
      </c>
      <c r="D174" s="246" t="s">
        <v>233</v>
      </c>
      <c r="E174" s="247">
        <v>18.88</v>
      </c>
      <c r="F174" s="248"/>
      <c r="G174" s="249">
        <f>ROUND(E174*F174,2)</f>
        <v>0</v>
      </c>
      <c r="H174" s="232"/>
      <c r="I174" s="231">
        <f>ROUND(E174*H174,2)</f>
        <v>0</v>
      </c>
      <c r="J174" s="232"/>
      <c r="K174" s="231">
        <f>ROUND(E174*J174,2)</f>
        <v>0</v>
      </c>
      <c r="L174" s="231">
        <v>21</v>
      </c>
      <c r="M174" s="231">
        <f>G174*(1+L174/100)</f>
        <v>0</v>
      </c>
      <c r="N174" s="230">
        <v>2.52E-2</v>
      </c>
      <c r="O174" s="230">
        <f>ROUND(E174*N174,2)</f>
        <v>0.48</v>
      </c>
      <c r="P174" s="230">
        <v>0</v>
      </c>
      <c r="Q174" s="230">
        <f>ROUND(E174*P174,2)</f>
        <v>0</v>
      </c>
      <c r="R174" s="231" t="s">
        <v>330</v>
      </c>
      <c r="S174" s="231" t="s">
        <v>118</v>
      </c>
      <c r="T174" s="231" t="s">
        <v>119</v>
      </c>
      <c r="U174" s="231">
        <v>0</v>
      </c>
      <c r="V174" s="231">
        <f>ROUND(E174*U174,2)</f>
        <v>0</v>
      </c>
      <c r="W174" s="231"/>
      <c r="X174" s="231" t="s">
        <v>261</v>
      </c>
      <c r="Y174" s="231" t="s">
        <v>121</v>
      </c>
      <c r="Z174" s="211"/>
      <c r="AA174" s="211"/>
      <c r="AB174" s="211"/>
      <c r="AC174" s="211"/>
      <c r="AD174" s="211"/>
      <c r="AE174" s="211"/>
      <c r="AF174" s="211"/>
      <c r="AG174" s="211" t="s">
        <v>331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2" x14ac:dyDescent="0.25">
      <c r="A175" s="228"/>
      <c r="B175" s="229"/>
      <c r="C175" s="261" t="s">
        <v>336</v>
      </c>
      <c r="D175" s="250"/>
      <c r="E175" s="250"/>
      <c r="F175" s="250"/>
      <c r="G175" s="250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31"/>
      <c r="Z175" s="211"/>
      <c r="AA175" s="211"/>
      <c r="AB175" s="211"/>
      <c r="AC175" s="211"/>
      <c r="AD175" s="211"/>
      <c r="AE175" s="211"/>
      <c r="AF175" s="211"/>
      <c r="AG175" s="211" t="s">
        <v>130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2" x14ac:dyDescent="0.25">
      <c r="A176" s="228"/>
      <c r="B176" s="229"/>
      <c r="C176" s="260" t="s">
        <v>337</v>
      </c>
      <c r="D176" s="233"/>
      <c r="E176" s="234">
        <v>18.88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31"/>
      <c r="Z176" s="211"/>
      <c r="AA176" s="211"/>
      <c r="AB176" s="211"/>
      <c r="AC176" s="211"/>
      <c r="AD176" s="211"/>
      <c r="AE176" s="211"/>
      <c r="AF176" s="211"/>
      <c r="AG176" s="211" t="s">
        <v>124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x14ac:dyDescent="0.25">
      <c r="A177" s="237" t="s">
        <v>113</v>
      </c>
      <c r="B177" s="238" t="s">
        <v>72</v>
      </c>
      <c r="C177" s="258" t="s">
        <v>73</v>
      </c>
      <c r="D177" s="239"/>
      <c r="E177" s="240"/>
      <c r="F177" s="241"/>
      <c r="G177" s="242">
        <f>SUMIF(AG178:AG198,"&lt;&gt;NOR",G178:G198)</f>
        <v>0</v>
      </c>
      <c r="H177" s="236"/>
      <c r="I177" s="236">
        <f>SUM(I178:I198)</f>
        <v>0</v>
      </c>
      <c r="J177" s="236"/>
      <c r="K177" s="236">
        <f>SUM(K178:K198)</f>
        <v>0</v>
      </c>
      <c r="L177" s="236"/>
      <c r="M177" s="236">
        <f>SUM(M178:M198)</f>
        <v>0</v>
      </c>
      <c r="N177" s="235"/>
      <c r="O177" s="235">
        <f>SUM(O178:O198)</f>
        <v>0.42</v>
      </c>
      <c r="P177" s="235"/>
      <c r="Q177" s="235">
        <f>SUM(Q178:Q198)</f>
        <v>0</v>
      </c>
      <c r="R177" s="236"/>
      <c r="S177" s="236"/>
      <c r="T177" s="236"/>
      <c r="U177" s="236"/>
      <c r="V177" s="236">
        <f>SUM(V178:V198)</f>
        <v>0</v>
      </c>
      <c r="W177" s="236"/>
      <c r="X177" s="236"/>
      <c r="Y177" s="236"/>
      <c r="AG177" t="s">
        <v>114</v>
      </c>
    </row>
    <row r="178" spans="1:60" outlineLevel="1" x14ac:dyDescent="0.25">
      <c r="A178" s="244">
        <v>56</v>
      </c>
      <c r="B178" s="245" t="s">
        <v>338</v>
      </c>
      <c r="C178" s="259" t="s">
        <v>339</v>
      </c>
      <c r="D178" s="246" t="s">
        <v>340</v>
      </c>
      <c r="E178" s="247">
        <v>1</v>
      </c>
      <c r="F178" s="248"/>
      <c r="G178" s="249">
        <f>ROUND(E178*F178,2)</f>
        <v>0</v>
      </c>
      <c r="H178" s="232"/>
      <c r="I178" s="231">
        <f>ROUND(E178*H178,2)</f>
        <v>0</v>
      </c>
      <c r="J178" s="232"/>
      <c r="K178" s="231">
        <f>ROUND(E178*J178,2)</f>
        <v>0</v>
      </c>
      <c r="L178" s="231">
        <v>21</v>
      </c>
      <c r="M178" s="231">
        <f>G178*(1+L178/100)</f>
        <v>0</v>
      </c>
      <c r="N178" s="230">
        <v>0</v>
      </c>
      <c r="O178" s="230">
        <f>ROUND(E178*N178,2)</f>
        <v>0</v>
      </c>
      <c r="P178" s="230">
        <v>0</v>
      </c>
      <c r="Q178" s="230">
        <f>ROUND(E178*P178,2)</f>
        <v>0</v>
      </c>
      <c r="R178" s="231"/>
      <c r="S178" s="231" t="s">
        <v>157</v>
      </c>
      <c r="T178" s="231" t="s">
        <v>119</v>
      </c>
      <c r="U178" s="231">
        <v>0</v>
      </c>
      <c r="V178" s="231">
        <f>ROUND(E178*U178,2)</f>
        <v>0</v>
      </c>
      <c r="W178" s="231"/>
      <c r="X178" s="231" t="s">
        <v>120</v>
      </c>
      <c r="Y178" s="231" t="s">
        <v>121</v>
      </c>
      <c r="Z178" s="211"/>
      <c r="AA178" s="211"/>
      <c r="AB178" s="211"/>
      <c r="AC178" s="211"/>
      <c r="AD178" s="211"/>
      <c r="AE178" s="211"/>
      <c r="AF178" s="211"/>
      <c r="AG178" s="211" t="s">
        <v>128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2" x14ac:dyDescent="0.25">
      <c r="A179" s="228"/>
      <c r="B179" s="229"/>
      <c r="C179" s="260" t="s">
        <v>54</v>
      </c>
      <c r="D179" s="233"/>
      <c r="E179" s="234">
        <v>1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1"/>
      <c r="AA179" s="211"/>
      <c r="AB179" s="211"/>
      <c r="AC179" s="211"/>
      <c r="AD179" s="211"/>
      <c r="AE179" s="211"/>
      <c r="AF179" s="211"/>
      <c r="AG179" s="211" t="s">
        <v>124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5">
      <c r="A180" s="244">
        <v>57</v>
      </c>
      <c r="B180" s="245" t="s">
        <v>341</v>
      </c>
      <c r="C180" s="259" t="s">
        <v>342</v>
      </c>
      <c r="D180" s="246" t="s">
        <v>233</v>
      </c>
      <c r="E180" s="247">
        <v>10</v>
      </c>
      <c r="F180" s="248"/>
      <c r="G180" s="249">
        <f>ROUND(E180*F180,2)</f>
        <v>0</v>
      </c>
      <c r="H180" s="232"/>
      <c r="I180" s="231">
        <f>ROUND(E180*H180,2)</f>
        <v>0</v>
      </c>
      <c r="J180" s="232"/>
      <c r="K180" s="231">
        <f>ROUND(E180*J180,2)</f>
        <v>0</v>
      </c>
      <c r="L180" s="231">
        <v>21</v>
      </c>
      <c r="M180" s="231">
        <f>G180*(1+L180/100)</f>
        <v>0</v>
      </c>
      <c r="N180" s="230">
        <v>1.4999999999999999E-4</v>
      </c>
      <c r="O180" s="230">
        <f>ROUND(E180*N180,2)</f>
        <v>0</v>
      </c>
      <c r="P180" s="230">
        <v>0</v>
      </c>
      <c r="Q180" s="230">
        <f>ROUND(E180*P180,2)</f>
        <v>0</v>
      </c>
      <c r="R180" s="231"/>
      <c r="S180" s="231" t="s">
        <v>164</v>
      </c>
      <c r="T180" s="231" t="s">
        <v>119</v>
      </c>
      <c r="U180" s="231">
        <v>0</v>
      </c>
      <c r="V180" s="231">
        <f>ROUND(E180*U180,2)</f>
        <v>0</v>
      </c>
      <c r="W180" s="231"/>
      <c r="X180" s="231" t="s">
        <v>120</v>
      </c>
      <c r="Y180" s="231" t="s">
        <v>121</v>
      </c>
      <c r="Z180" s="211"/>
      <c r="AA180" s="211"/>
      <c r="AB180" s="211"/>
      <c r="AC180" s="211"/>
      <c r="AD180" s="211"/>
      <c r="AE180" s="211"/>
      <c r="AF180" s="211"/>
      <c r="AG180" s="211" t="s">
        <v>128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2" x14ac:dyDescent="0.25">
      <c r="A181" s="228"/>
      <c r="B181" s="229"/>
      <c r="C181" s="260" t="s">
        <v>343</v>
      </c>
      <c r="D181" s="233"/>
      <c r="E181" s="234">
        <v>10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31"/>
      <c r="Z181" s="211"/>
      <c r="AA181" s="211"/>
      <c r="AB181" s="211"/>
      <c r="AC181" s="211"/>
      <c r="AD181" s="211"/>
      <c r="AE181" s="211"/>
      <c r="AF181" s="211"/>
      <c r="AG181" s="211" t="s">
        <v>124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5">
      <c r="A182" s="244">
        <v>58</v>
      </c>
      <c r="B182" s="245" t="s">
        <v>344</v>
      </c>
      <c r="C182" s="259" t="s">
        <v>345</v>
      </c>
      <c r="D182" s="246" t="s">
        <v>233</v>
      </c>
      <c r="E182" s="247">
        <v>5</v>
      </c>
      <c r="F182" s="248"/>
      <c r="G182" s="249">
        <f>ROUND(E182*F182,2)</f>
        <v>0</v>
      </c>
      <c r="H182" s="232"/>
      <c r="I182" s="231">
        <f>ROUND(E182*H182,2)</f>
        <v>0</v>
      </c>
      <c r="J182" s="232"/>
      <c r="K182" s="231">
        <f>ROUND(E182*J182,2)</f>
        <v>0</v>
      </c>
      <c r="L182" s="231">
        <v>21</v>
      </c>
      <c r="M182" s="231">
        <f>G182*(1+L182/100)</f>
        <v>0</v>
      </c>
      <c r="N182" s="230">
        <v>4.4000000000000002E-4</v>
      </c>
      <c r="O182" s="230">
        <f>ROUND(E182*N182,2)</f>
        <v>0</v>
      </c>
      <c r="P182" s="230">
        <v>0</v>
      </c>
      <c r="Q182" s="230">
        <f>ROUND(E182*P182,2)</f>
        <v>0</v>
      </c>
      <c r="R182" s="231"/>
      <c r="S182" s="231" t="s">
        <v>164</v>
      </c>
      <c r="T182" s="231" t="s">
        <v>119</v>
      </c>
      <c r="U182" s="231">
        <v>0</v>
      </c>
      <c r="V182" s="231">
        <f>ROUND(E182*U182,2)</f>
        <v>0</v>
      </c>
      <c r="W182" s="231"/>
      <c r="X182" s="231" t="s">
        <v>120</v>
      </c>
      <c r="Y182" s="231" t="s">
        <v>121</v>
      </c>
      <c r="Z182" s="211"/>
      <c r="AA182" s="211"/>
      <c r="AB182" s="211"/>
      <c r="AC182" s="211"/>
      <c r="AD182" s="211"/>
      <c r="AE182" s="211"/>
      <c r="AF182" s="211"/>
      <c r="AG182" s="211" t="s">
        <v>128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2" x14ac:dyDescent="0.25">
      <c r="A183" s="228"/>
      <c r="B183" s="229"/>
      <c r="C183" s="260" t="s">
        <v>346</v>
      </c>
      <c r="D183" s="233"/>
      <c r="E183" s="234">
        <v>2</v>
      </c>
      <c r="F183" s="231"/>
      <c r="G183" s="231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31"/>
      <c r="Z183" s="211"/>
      <c r="AA183" s="211"/>
      <c r="AB183" s="211"/>
      <c r="AC183" s="211"/>
      <c r="AD183" s="211"/>
      <c r="AE183" s="211"/>
      <c r="AF183" s="211"/>
      <c r="AG183" s="211" t="s">
        <v>124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3" x14ac:dyDescent="0.25">
      <c r="A184" s="228"/>
      <c r="B184" s="229"/>
      <c r="C184" s="260" t="s">
        <v>347</v>
      </c>
      <c r="D184" s="233"/>
      <c r="E184" s="234">
        <v>1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31"/>
      <c r="Z184" s="211"/>
      <c r="AA184" s="211"/>
      <c r="AB184" s="211"/>
      <c r="AC184" s="211"/>
      <c r="AD184" s="211"/>
      <c r="AE184" s="211"/>
      <c r="AF184" s="211"/>
      <c r="AG184" s="211" t="s">
        <v>124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3" x14ac:dyDescent="0.25">
      <c r="A185" s="228"/>
      <c r="B185" s="229"/>
      <c r="C185" s="260" t="s">
        <v>348</v>
      </c>
      <c r="D185" s="233"/>
      <c r="E185" s="234">
        <v>2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1"/>
      <c r="AA185" s="211"/>
      <c r="AB185" s="211"/>
      <c r="AC185" s="211"/>
      <c r="AD185" s="211"/>
      <c r="AE185" s="211"/>
      <c r="AF185" s="211"/>
      <c r="AG185" s="211" t="s">
        <v>124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ht="20.399999999999999" outlineLevel="1" x14ac:dyDescent="0.25">
      <c r="A186" s="244">
        <v>59</v>
      </c>
      <c r="B186" s="245" t="s">
        <v>349</v>
      </c>
      <c r="C186" s="259" t="s">
        <v>350</v>
      </c>
      <c r="D186" s="246" t="s">
        <v>233</v>
      </c>
      <c r="E186" s="247">
        <v>10</v>
      </c>
      <c r="F186" s="248"/>
      <c r="G186" s="249">
        <f>ROUND(E186*F186,2)</f>
        <v>0</v>
      </c>
      <c r="H186" s="232"/>
      <c r="I186" s="231">
        <f>ROUND(E186*H186,2)</f>
        <v>0</v>
      </c>
      <c r="J186" s="232"/>
      <c r="K186" s="231">
        <f>ROUND(E186*J186,2)</f>
        <v>0</v>
      </c>
      <c r="L186" s="231">
        <v>21</v>
      </c>
      <c r="M186" s="231">
        <f>G186*(1+L186/100)</f>
        <v>0</v>
      </c>
      <c r="N186" s="230">
        <v>4.1500000000000002E-2</v>
      </c>
      <c r="O186" s="230">
        <f>ROUND(E186*N186,2)</f>
        <v>0.42</v>
      </c>
      <c r="P186" s="230">
        <v>0</v>
      </c>
      <c r="Q186" s="230">
        <f>ROUND(E186*P186,2)</f>
        <v>0</v>
      </c>
      <c r="R186" s="231"/>
      <c r="S186" s="231" t="s">
        <v>157</v>
      </c>
      <c r="T186" s="231" t="s">
        <v>119</v>
      </c>
      <c r="U186" s="231">
        <v>0</v>
      </c>
      <c r="V186" s="231">
        <f>ROUND(E186*U186,2)</f>
        <v>0</v>
      </c>
      <c r="W186" s="231"/>
      <c r="X186" s="231" t="s">
        <v>261</v>
      </c>
      <c r="Y186" s="231" t="s">
        <v>121</v>
      </c>
      <c r="Z186" s="211"/>
      <c r="AA186" s="211"/>
      <c r="AB186" s="211"/>
      <c r="AC186" s="211"/>
      <c r="AD186" s="211"/>
      <c r="AE186" s="211"/>
      <c r="AF186" s="211"/>
      <c r="AG186" s="211" t="s">
        <v>331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2" x14ac:dyDescent="0.25">
      <c r="A187" s="228"/>
      <c r="B187" s="229"/>
      <c r="C187" s="261" t="s">
        <v>351</v>
      </c>
      <c r="D187" s="250"/>
      <c r="E187" s="250"/>
      <c r="F187" s="250"/>
      <c r="G187" s="250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31"/>
      <c r="Z187" s="211"/>
      <c r="AA187" s="211"/>
      <c r="AB187" s="211"/>
      <c r="AC187" s="211"/>
      <c r="AD187" s="211"/>
      <c r="AE187" s="211"/>
      <c r="AF187" s="211"/>
      <c r="AG187" s="211" t="s">
        <v>130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2" x14ac:dyDescent="0.25">
      <c r="A188" s="228"/>
      <c r="B188" s="229"/>
      <c r="C188" s="260" t="s">
        <v>352</v>
      </c>
      <c r="D188" s="233"/>
      <c r="E188" s="234">
        <v>10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1"/>
      <c r="AA188" s="211"/>
      <c r="AB188" s="211"/>
      <c r="AC188" s="211"/>
      <c r="AD188" s="211"/>
      <c r="AE188" s="211"/>
      <c r="AF188" s="211"/>
      <c r="AG188" s="211" t="s">
        <v>124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5">
      <c r="A189" s="244">
        <v>60</v>
      </c>
      <c r="B189" s="245" t="s">
        <v>353</v>
      </c>
      <c r="C189" s="259" t="s">
        <v>354</v>
      </c>
      <c r="D189" s="246" t="s">
        <v>254</v>
      </c>
      <c r="E189" s="247">
        <v>1</v>
      </c>
      <c r="F189" s="248"/>
      <c r="G189" s="249">
        <f>ROUND(E189*F189,2)</f>
        <v>0</v>
      </c>
      <c r="H189" s="232"/>
      <c r="I189" s="231">
        <f>ROUND(E189*H189,2)</f>
        <v>0</v>
      </c>
      <c r="J189" s="232"/>
      <c r="K189" s="231">
        <f>ROUND(E189*J189,2)</f>
        <v>0</v>
      </c>
      <c r="L189" s="231">
        <v>21</v>
      </c>
      <c r="M189" s="231">
        <f>G189*(1+L189/100)</f>
        <v>0</v>
      </c>
      <c r="N189" s="230">
        <v>0</v>
      </c>
      <c r="O189" s="230">
        <f>ROUND(E189*N189,2)</f>
        <v>0</v>
      </c>
      <c r="P189" s="230">
        <v>0</v>
      </c>
      <c r="Q189" s="230">
        <f>ROUND(E189*P189,2)</f>
        <v>0</v>
      </c>
      <c r="R189" s="231"/>
      <c r="S189" s="231" t="s">
        <v>157</v>
      </c>
      <c r="T189" s="231" t="s">
        <v>119</v>
      </c>
      <c r="U189" s="231">
        <v>0</v>
      </c>
      <c r="V189" s="231">
        <f>ROUND(E189*U189,2)</f>
        <v>0</v>
      </c>
      <c r="W189" s="231"/>
      <c r="X189" s="231" t="s">
        <v>261</v>
      </c>
      <c r="Y189" s="231" t="s">
        <v>121</v>
      </c>
      <c r="Z189" s="211"/>
      <c r="AA189" s="211"/>
      <c r="AB189" s="211"/>
      <c r="AC189" s="211"/>
      <c r="AD189" s="211"/>
      <c r="AE189" s="211"/>
      <c r="AF189" s="211"/>
      <c r="AG189" s="211" t="s">
        <v>262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2" x14ac:dyDescent="0.25">
      <c r="A190" s="228"/>
      <c r="B190" s="229"/>
      <c r="C190" s="260" t="s">
        <v>54</v>
      </c>
      <c r="D190" s="233"/>
      <c r="E190" s="234">
        <v>1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1"/>
      <c r="AA190" s="211"/>
      <c r="AB190" s="211"/>
      <c r="AC190" s="211"/>
      <c r="AD190" s="211"/>
      <c r="AE190" s="211"/>
      <c r="AF190" s="211"/>
      <c r="AG190" s="211" t="s">
        <v>124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5">
      <c r="A191" s="244">
        <v>61</v>
      </c>
      <c r="B191" s="245" t="s">
        <v>355</v>
      </c>
      <c r="C191" s="259" t="s">
        <v>356</v>
      </c>
      <c r="D191" s="246" t="s">
        <v>254</v>
      </c>
      <c r="E191" s="247">
        <v>2</v>
      </c>
      <c r="F191" s="248"/>
      <c r="G191" s="249">
        <f>ROUND(E191*F191,2)</f>
        <v>0</v>
      </c>
      <c r="H191" s="232"/>
      <c r="I191" s="231">
        <f>ROUND(E191*H191,2)</f>
        <v>0</v>
      </c>
      <c r="J191" s="232"/>
      <c r="K191" s="231">
        <f>ROUND(E191*J191,2)</f>
        <v>0</v>
      </c>
      <c r="L191" s="231">
        <v>21</v>
      </c>
      <c r="M191" s="231">
        <f>G191*(1+L191/100)</f>
        <v>0</v>
      </c>
      <c r="N191" s="230">
        <v>0</v>
      </c>
      <c r="O191" s="230">
        <f>ROUND(E191*N191,2)</f>
        <v>0</v>
      </c>
      <c r="P191" s="230">
        <v>0</v>
      </c>
      <c r="Q191" s="230">
        <f>ROUND(E191*P191,2)</f>
        <v>0</v>
      </c>
      <c r="R191" s="231"/>
      <c r="S191" s="231" t="s">
        <v>157</v>
      </c>
      <c r="T191" s="231" t="s">
        <v>119</v>
      </c>
      <c r="U191" s="231">
        <v>0</v>
      </c>
      <c r="V191" s="231">
        <f>ROUND(E191*U191,2)</f>
        <v>0</v>
      </c>
      <c r="W191" s="231"/>
      <c r="X191" s="231" t="s">
        <v>261</v>
      </c>
      <c r="Y191" s="231" t="s">
        <v>121</v>
      </c>
      <c r="Z191" s="211"/>
      <c r="AA191" s="211"/>
      <c r="AB191" s="211"/>
      <c r="AC191" s="211"/>
      <c r="AD191" s="211"/>
      <c r="AE191" s="211"/>
      <c r="AF191" s="211"/>
      <c r="AG191" s="211" t="s">
        <v>262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2" x14ac:dyDescent="0.25">
      <c r="A192" s="228"/>
      <c r="B192" s="229"/>
      <c r="C192" s="260" t="s">
        <v>288</v>
      </c>
      <c r="D192" s="233"/>
      <c r="E192" s="234">
        <v>2</v>
      </c>
      <c r="F192" s="231"/>
      <c r="G192" s="231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31"/>
      <c r="Z192" s="211"/>
      <c r="AA192" s="211"/>
      <c r="AB192" s="211"/>
      <c r="AC192" s="211"/>
      <c r="AD192" s="211"/>
      <c r="AE192" s="211"/>
      <c r="AF192" s="211"/>
      <c r="AG192" s="211" t="s">
        <v>124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5">
      <c r="A193" s="244">
        <v>62</v>
      </c>
      <c r="B193" s="245" t="s">
        <v>357</v>
      </c>
      <c r="C193" s="259" t="s">
        <v>358</v>
      </c>
      <c r="D193" s="246" t="s">
        <v>254</v>
      </c>
      <c r="E193" s="247">
        <v>1</v>
      </c>
      <c r="F193" s="248"/>
      <c r="G193" s="249">
        <f>ROUND(E193*F193,2)</f>
        <v>0</v>
      </c>
      <c r="H193" s="232"/>
      <c r="I193" s="231">
        <f>ROUND(E193*H193,2)</f>
        <v>0</v>
      </c>
      <c r="J193" s="232"/>
      <c r="K193" s="231">
        <f>ROUND(E193*J193,2)</f>
        <v>0</v>
      </c>
      <c r="L193" s="231">
        <v>21</v>
      </c>
      <c r="M193" s="231">
        <f>G193*(1+L193/100)</f>
        <v>0</v>
      </c>
      <c r="N193" s="230">
        <v>0</v>
      </c>
      <c r="O193" s="230">
        <f>ROUND(E193*N193,2)</f>
        <v>0</v>
      </c>
      <c r="P193" s="230">
        <v>0</v>
      </c>
      <c r="Q193" s="230">
        <f>ROUND(E193*P193,2)</f>
        <v>0</v>
      </c>
      <c r="R193" s="231"/>
      <c r="S193" s="231" t="s">
        <v>157</v>
      </c>
      <c r="T193" s="231" t="s">
        <v>119</v>
      </c>
      <c r="U193" s="231">
        <v>0</v>
      </c>
      <c r="V193" s="231">
        <f>ROUND(E193*U193,2)</f>
        <v>0</v>
      </c>
      <c r="W193" s="231"/>
      <c r="X193" s="231" t="s">
        <v>261</v>
      </c>
      <c r="Y193" s="231" t="s">
        <v>121</v>
      </c>
      <c r="Z193" s="211"/>
      <c r="AA193" s="211"/>
      <c r="AB193" s="211"/>
      <c r="AC193" s="211"/>
      <c r="AD193" s="211"/>
      <c r="AE193" s="211"/>
      <c r="AF193" s="211"/>
      <c r="AG193" s="211" t="s">
        <v>262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2" x14ac:dyDescent="0.25">
      <c r="A194" s="228"/>
      <c r="B194" s="229"/>
      <c r="C194" s="260" t="s">
        <v>54</v>
      </c>
      <c r="D194" s="233"/>
      <c r="E194" s="234">
        <v>1</v>
      </c>
      <c r="F194" s="231"/>
      <c r="G194" s="231"/>
      <c r="H194" s="231"/>
      <c r="I194" s="231"/>
      <c r="J194" s="231"/>
      <c r="K194" s="231"/>
      <c r="L194" s="231"/>
      <c r="M194" s="231"/>
      <c r="N194" s="230"/>
      <c r="O194" s="230"/>
      <c r="P194" s="230"/>
      <c r="Q194" s="230"/>
      <c r="R194" s="231"/>
      <c r="S194" s="231"/>
      <c r="T194" s="231"/>
      <c r="U194" s="231"/>
      <c r="V194" s="231"/>
      <c r="W194" s="231"/>
      <c r="X194" s="231"/>
      <c r="Y194" s="231"/>
      <c r="Z194" s="211"/>
      <c r="AA194" s="211"/>
      <c r="AB194" s="211"/>
      <c r="AC194" s="211"/>
      <c r="AD194" s="211"/>
      <c r="AE194" s="211"/>
      <c r="AF194" s="211"/>
      <c r="AG194" s="211" t="s">
        <v>124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44">
        <v>63</v>
      </c>
      <c r="B195" s="245" t="s">
        <v>359</v>
      </c>
      <c r="C195" s="259" t="s">
        <v>360</v>
      </c>
      <c r="D195" s="246" t="s">
        <v>254</v>
      </c>
      <c r="E195" s="247">
        <v>3</v>
      </c>
      <c r="F195" s="248"/>
      <c r="G195" s="249">
        <f>ROUND(E195*F195,2)</f>
        <v>0</v>
      </c>
      <c r="H195" s="232"/>
      <c r="I195" s="231">
        <f>ROUND(E195*H195,2)</f>
        <v>0</v>
      </c>
      <c r="J195" s="232"/>
      <c r="K195" s="231">
        <f>ROUND(E195*J195,2)</f>
        <v>0</v>
      </c>
      <c r="L195" s="231">
        <v>21</v>
      </c>
      <c r="M195" s="231">
        <f>G195*(1+L195/100)</f>
        <v>0</v>
      </c>
      <c r="N195" s="230">
        <v>0</v>
      </c>
      <c r="O195" s="230">
        <f>ROUND(E195*N195,2)</f>
        <v>0</v>
      </c>
      <c r="P195" s="230">
        <v>0</v>
      </c>
      <c r="Q195" s="230">
        <f>ROUND(E195*P195,2)</f>
        <v>0</v>
      </c>
      <c r="R195" s="231"/>
      <c r="S195" s="231" t="s">
        <v>157</v>
      </c>
      <c r="T195" s="231" t="s">
        <v>119</v>
      </c>
      <c r="U195" s="231">
        <v>0</v>
      </c>
      <c r="V195" s="231">
        <f>ROUND(E195*U195,2)</f>
        <v>0</v>
      </c>
      <c r="W195" s="231"/>
      <c r="X195" s="231" t="s">
        <v>261</v>
      </c>
      <c r="Y195" s="231" t="s">
        <v>121</v>
      </c>
      <c r="Z195" s="211"/>
      <c r="AA195" s="211"/>
      <c r="AB195" s="211"/>
      <c r="AC195" s="211"/>
      <c r="AD195" s="211"/>
      <c r="AE195" s="211"/>
      <c r="AF195" s="211"/>
      <c r="AG195" s="211" t="s">
        <v>262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2" x14ac:dyDescent="0.25">
      <c r="A196" s="228"/>
      <c r="B196" s="229"/>
      <c r="C196" s="260" t="s">
        <v>58</v>
      </c>
      <c r="D196" s="233"/>
      <c r="E196" s="234">
        <v>3</v>
      </c>
      <c r="F196" s="231"/>
      <c r="G196" s="231"/>
      <c r="H196" s="231"/>
      <c r="I196" s="231"/>
      <c r="J196" s="231"/>
      <c r="K196" s="231"/>
      <c r="L196" s="231"/>
      <c r="M196" s="231"/>
      <c r="N196" s="230"/>
      <c r="O196" s="230"/>
      <c r="P196" s="230"/>
      <c r="Q196" s="230"/>
      <c r="R196" s="231"/>
      <c r="S196" s="231"/>
      <c r="T196" s="231"/>
      <c r="U196" s="231"/>
      <c r="V196" s="231"/>
      <c r="W196" s="231"/>
      <c r="X196" s="231"/>
      <c r="Y196" s="231"/>
      <c r="Z196" s="211"/>
      <c r="AA196" s="211"/>
      <c r="AB196" s="211"/>
      <c r="AC196" s="211"/>
      <c r="AD196" s="211"/>
      <c r="AE196" s="211"/>
      <c r="AF196" s="211"/>
      <c r="AG196" s="211" t="s">
        <v>124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5">
      <c r="A197" s="244">
        <v>64</v>
      </c>
      <c r="B197" s="245" t="s">
        <v>361</v>
      </c>
      <c r="C197" s="259" t="s">
        <v>362</v>
      </c>
      <c r="D197" s="246" t="s">
        <v>254</v>
      </c>
      <c r="E197" s="247">
        <v>1</v>
      </c>
      <c r="F197" s="248"/>
      <c r="G197" s="249">
        <f>ROUND(E197*F197,2)</f>
        <v>0</v>
      </c>
      <c r="H197" s="232"/>
      <c r="I197" s="231">
        <f>ROUND(E197*H197,2)</f>
        <v>0</v>
      </c>
      <c r="J197" s="232"/>
      <c r="K197" s="231">
        <f>ROUND(E197*J197,2)</f>
        <v>0</v>
      </c>
      <c r="L197" s="231">
        <v>21</v>
      </c>
      <c r="M197" s="231">
        <f>G197*(1+L197/100)</f>
        <v>0</v>
      </c>
      <c r="N197" s="230">
        <v>0</v>
      </c>
      <c r="O197" s="230">
        <f>ROUND(E197*N197,2)</f>
        <v>0</v>
      </c>
      <c r="P197" s="230">
        <v>0</v>
      </c>
      <c r="Q197" s="230">
        <f>ROUND(E197*P197,2)</f>
        <v>0</v>
      </c>
      <c r="R197" s="231"/>
      <c r="S197" s="231" t="s">
        <v>157</v>
      </c>
      <c r="T197" s="231" t="s">
        <v>119</v>
      </c>
      <c r="U197" s="231">
        <v>0</v>
      </c>
      <c r="V197" s="231">
        <f>ROUND(E197*U197,2)</f>
        <v>0</v>
      </c>
      <c r="W197" s="231"/>
      <c r="X197" s="231" t="s">
        <v>261</v>
      </c>
      <c r="Y197" s="231" t="s">
        <v>121</v>
      </c>
      <c r="Z197" s="211"/>
      <c r="AA197" s="211"/>
      <c r="AB197" s="211"/>
      <c r="AC197" s="211"/>
      <c r="AD197" s="211"/>
      <c r="AE197" s="211"/>
      <c r="AF197" s="211"/>
      <c r="AG197" s="211" t="s">
        <v>262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2" x14ac:dyDescent="0.25">
      <c r="A198" s="228"/>
      <c r="B198" s="229"/>
      <c r="C198" s="260" t="s">
        <v>54</v>
      </c>
      <c r="D198" s="233"/>
      <c r="E198" s="234">
        <v>1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31"/>
      <c r="Z198" s="211"/>
      <c r="AA198" s="211"/>
      <c r="AB198" s="211"/>
      <c r="AC198" s="211"/>
      <c r="AD198" s="211"/>
      <c r="AE198" s="211"/>
      <c r="AF198" s="211"/>
      <c r="AG198" s="211" t="s">
        <v>124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5">
      <c r="A199" s="237" t="s">
        <v>113</v>
      </c>
      <c r="B199" s="238" t="s">
        <v>74</v>
      </c>
      <c r="C199" s="258" t="s">
        <v>75</v>
      </c>
      <c r="D199" s="239"/>
      <c r="E199" s="240"/>
      <c r="F199" s="241"/>
      <c r="G199" s="242">
        <f>SUMIF(AG200:AG206,"&lt;&gt;NOR",G200:G206)</f>
        <v>0</v>
      </c>
      <c r="H199" s="236"/>
      <c r="I199" s="236">
        <f>SUM(I200:I206)</f>
        <v>0</v>
      </c>
      <c r="J199" s="236"/>
      <c r="K199" s="236">
        <f>SUM(K200:K206)</f>
        <v>0</v>
      </c>
      <c r="L199" s="236"/>
      <c r="M199" s="236">
        <f>SUM(M200:M206)</f>
        <v>0</v>
      </c>
      <c r="N199" s="235"/>
      <c r="O199" s="235">
        <f>SUM(O200:O206)</f>
        <v>14.82</v>
      </c>
      <c r="P199" s="235"/>
      <c r="Q199" s="235">
        <f>SUM(Q200:Q206)</f>
        <v>0</v>
      </c>
      <c r="R199" s="236"/>
      <c r="S199" s="236"/>
      <c r="T199" s="236"/>
      <c r="U199" s="236"/>
      <c r="V199" s="236">
        <f>SUM(V200:V206)</f>
        <v>13.58</v>
      </c>
      <c r="W199" s="236"/>
      <c r="X199" s="236"/>
      <c r="Y199" s="236"/>
      <c r="AG199" t="s">
        <v>114</v>
      </c>
    </row>
    <row r="200" spans="1:60" outlineLevel="1" x14ac:dyDescent="0.25">
      <c r="A200" s="244">
        <v>65</v>
      </c>
      <c r="B200" s="245" t="s">
        <v>363</v>
      </c>
      <c r="C200" s="259" t="s">
        <v>364</v>
      </c>
      <c r="D200" s="246" t="s">
        <v>141</v>
      </c>
      <c r="E200" s="247">
        <v>97</v>
      </c>
      <c r="F200" s="248"/>
      <c r="G200" s="249">
        <f>ROUND(E200*F200,2)</f>
        <v>0</v>
      </c>
      <c r="H200" s="232"/>
      <c r="I200" s="231">
        <f>ROUND(E200*H200,2)</f>
        <v>0</v>
      </c>
      <c r="J200" s="232"/>
      <c r="K200" s="231">
        <f>ROUND(E200*J200,2)</f>
        <v>0</v>
      </c>
      <c r="L200" s="231">
        <v>21</v>
      </c>
      <c r="M200" s="231">
        <f>G200*(1+L200/100)</f>
        <v>0</v>
      </c>
      <c r="N200" s="230">
        <v>0.12472</v>
      </c>
      <c r="O200" s="230">
        <f>ROUND(E200*N200,2)</f>
        <v>12.1</v>
      </c>
      <c r="P200" s="230">
        <v>0</v>
      </c>
      <c r="Q200" s="230">
        <f>ROUND(E200*P200,2)</f>
        <v>0</v>
      </c>
      <c r="R200" s="231"/>
      <c r="S200" s="231" t="s">
        <v>118</v>
      </c>
      <c r="T200" s="231" t="s">
        <v>119</v>
      </c>
      <c r="U200" s="231">
        <v>0.14000000000000001</v>
      </c>
      <c r="V200" s="231">
        <f>ROUND(E200*U200,2)</f>
        <v>13.58</v>
      </c>
      <c r="W200" s="231"/>
      <c r="X200" s="231" t="s">
        <v>120</v>
      </c>
      <c r="Y200" s="231" t="s">
        <v>121</v>
      </c>
      <c r="Z200" s="211"/>
      <c r="AA200" s="211"/>
      <c r="AB200" s="211"/>
      <c r="AC200" s="211"/>
      <c r="AD200" s="211"/>
      <c r="AE200" s="211"/>
      <c r="AF200" s="211"/>
      <c r="AG200" s="211" t="s">
        <v>122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2" x14ac:dyDescent="0.25">
      <c r="A201" s="228"/>
      <c r="B201" s="229"/>
      <c r="C201" s="260" t="s">
        <v>365</v>
      </c>
      <c r="D201" s="233"/>
      <c r="E201" s="234">
        <v>65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31"/>
      <c r="Z201" s="211"/>
      <c r="AA201" s="211"/>
      <c r="AB201" s="211"/>
      <c r="AC201" s="211"/>
      <c r="AD201" s="211"/>
      <c r="AE201" s="211"/>
      <c r="AF201" s="211"/>
      <c r="AG201" s="211" t="s">
        <v>124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3" x14ac:dyDescent="0.25">
      <c r="A202" s="228"/>
      <c r="B202" s="229"/>
      <c r="C202" s="260" t="s">
        <v>366</v>
      </c>
      <c r="D202" s="233"/>
      <c r="E202" s="234">
        <v>32</v>
      </c>
      <c r="F202" s="231"/>
      <c r="G202" s="231"/>
      <c r="H202" s="231"/>
      <c r="I202" s="231"/>
      <c r="J202" s="231"/>
      <c r="K202" s="231"/>
      <c r="L202" s="231"/>
      <c r="M202" s="231"/>
      <c r="N202" s="230"/>
      <c r="O202" s="230"/>
      <c r="P202" s="230"/>
      <c r="Q202" s="230"/>
      <c r="R202" s="231"/>
      <c r="S202" s="231"/>
      <c r="T202" s="231"/>
      <c r="U202" s="231"/>
      <c r="V202" s="231"/>
      <c r="W202" s="231"/>
      <c r="X202" s="231"/>
      <c r="Y202" s="231"/>
      <c r="Z202" s="211"/>
      <c r="AA202" s="211"/>
      <c r="AB202" s="211"/>
      <c r="AC202" s="211"/>
      <c r="AD202" s="211"/>
      <c r="AE202" s="211"/>
      <c r="AF202" s="211"/>
      <c r="AG202" s="211" t="s">
        <v>124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5">
      <c r="A203" s="244">
        <v>66</v>
      </c>
      <c r="B203" s="245" t="s">
        <v>367</v>
      </c>
      <c r="C203" s="259" t="s">
        <v>368</v>
      </c>
      <c r="D203" s="246" t="s">
        <v>233</v>
      </c>
      <c r="E203" s="247">
        <v>194</v>
      </c>
      <c r="F203" s="248"/>
      <c r="G203" s="249">
        <f>ROUND(E203*F203,2)</f>
        <v>0</v>
      </c>
      <c r="H203" s="232"/>
      <c r="I203" s="231">
        <f>ROUND(E203*H203,2)</f>
        <v>0</v>
      </c>
      <c r="J203" s="232"/>
      <c r="K203" s="231">
        <f>ROUND(E203*J203,2)</f>
        <v>0</v>
      </c>
      <c r="L203" s="231">
        <v>21</v>
      </c>
      <c r="M203" s="231">
        <f>G203*(1+L203/100)</f>
        <v>0</v>
      </c>
      <c r="N203" s="230">
        <v>1.4E-2</v>
      </c>
      <c r="O203" s="230">
        <f>ROUND(E203*N203,2)</f>
        <v>2.72</v>
      </c>
      <c r="P203" s="230">
        <v>0</v>
      </c>
      <c r="Q203" s="230">
        <f>ROUND(E203*P203,2)</f>
        <v>0</v>
      </c>
      <c r="R203" s="231"/>
      <c r="S203" s="231" t="s">
        <v>157</v>
      </c>
      <c r="T203" s="231" t="s">
        <v>119</v>
      </c>
      <c r="U203" s="231">
        <v>0</v>
      </c>
      <c r="V203" s="231">
        <f>ROUND(E203*U203,2)</f>
        <v>0</v>
      </c>
      <c r="W203" s="231"/>
      <c r="X203" s="231" t="s">
        <v>261</v>
      </c>
      <c r="Y203" s="231" t="s">
        <v>121</v>
      </c>
      <c r="Z203" s="211"/>
      <c r="AA203" s="211"/>
      <c r="AB203" s="211"/>
      <c r="AC203" s="211"/>
      <c r="AD203" s="211"/>
      <c r="AE203" s="211"/>
      <c r="AF203" s="211"/>
      <c r="AG203" s="211" t="s">
        <v>331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2" x14ac:dyDescent="0.25">
      <c r="A204" s="228"/>
      <c r="B204" s="229"/>
      <c r="C204" s="261" t="s">
        <v>312</v>
      </c>
      <c r="D204" s="250"/>
      <c r="E204" s="250"/>
      <c r="F204" s="250"/>
      <c r="G204" s="250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31"/>
      <c r="Z204" s="211"/>
      <c r="AA204" s="211"/>
      <c r="AB204" s="211"/>
      <c r="AC204" s="211"/>
      <c r="AD204" s="211"/>
      <c r="AE204" s="211"/>
      <c r="AF204" s="211"/>
      <c r="AG204" s="211" t="s">
        <v>130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2" x14ac:dyDescent="0.25">
      <c r="A205" s="228"/>
      <c r="B205" s="229"/>
      <c r="C205" s="260" t="s">
        <v>369</v>
      </c>
      <c r="D205" s="233"/>
      <c r="E205" s="234">
        <v>130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31"/>
      <c r="Z205" s="211"/>
      <c r="AA205" s="211"/>
      <c r="AB205" s="211"/>
      <c r="AC205" s="211"/>
      <c r="AD205" s="211"/>
      <c r="AE205" s="211"/>
      <c r="AF205" s="211"/>
      <c r="AG205" s="211" t="s">
        <v>124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3" x14ac:dyDescent="0.25">
      <c r="A206" s="228"/>
      <c r="B206" s="229"/>
      <c r="C206" s="260" t="s">
        <v>370</v>
      </c>
      <c r="D206" s="233"/>
      <c r="E206" s="234">
        <v>64</v>
      </c>
      <c r="F206" s="231"/>
      <c r="G206" s="231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31"/>
      <c r="Z206" s="211"/>
      <c r="AA206" s="211"/>
      <c r="AB206" s="211"/>
      <c r="AC206" s="211"/>
      <c r="AD206" s="211"/>
      <c r="AE206" s="211"/>
      <c r="AF206" s="211"/>
      <c r="AG206" s="211" t="s">
        <v>124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x14ac:dyDescent="0.25">
      <c r="A207" s="237" t="s">
        <v>113</v>
      </c>
      <c r="B207" s="238" t="s">
        <v>76</v>
      </c>
      <c r="C207" s="258" t="s">
        <v>77</v>
      </c>
      <c r="D207" s="239"/>
      <c r="E207" s="240"/>
      <c r="F207" s="241"/>
      <c r="G207" s="242">
        <f>SUMIF(AG208:AG231,"&lt;&gt;NOR",G208:G231)</f>
        <v>0</v>
      </c>
      <c r="H207" s="236"/>
      <c r="I207" s="236">
        <f>SUM(I208:I231)</f>
        <v>0</v>
      </c>
      <c r="J207" s="236"/>
      <c r="K207" s="236">
        <f>SUM(K208:K231)</f>
        <v>0</v>
      </c>
      <c r="L207" s="236"/>
      <c r="M207" s="236">
        <f>SUM(M208:M231)</f>
        <v>0</v>
      </c>
      <c r="N207" s="235"/>
      <c r="O207" s="235">
        <f>SUM(O208:O231)</f>
        <v>0.28999999999999998</v>
      </c>
      <c r="P207" s="235"/>
      <c r="Q207" s="235">
        <f>SUM(Q208:Q231)</f>
        <v>634.65</v>
      </c>
      <c r="R207" s="236"/>
      <c r="S207" s="236"/>
      <c r="T207" s="236"/>
      <c r="U207" s="236"/>
      <c r="V207" s="236">
        <f>SUM(V208:V231)</f>
        <v>2542.3900000000003</v>
      </c>
      <c r="W207" s="236"/>
      <c r="X207" s="236"/>
      <c r="Y207" s="236"/>
      <c r="AG207" t="s">
        <v>114</v>
      </c>
    </row>
    <row r="208" spans="1:60" outlineLevel="1" x14ac:dyDescent="0.25">
      <c r="A208" s="244">
        <v>67</v>
      </c>
      <c r="B208" s="245" t="s">
        <v>371</v>
      </c>
      <c r="C208" s="259" t="s">
        <v>372</v>
      </c>
      <c r="D208" s="246" t="s">
        <v>141</v>
      </c>
      <c r="E208" s="247">
        <v>50.814999999999998</v>
      </c>
      <c r="F208" s="248"/>
      <c r="G208" s="249">
        <f>ROUND(E208*F208,2)</f>
        <v>0</v>
      </c>
      <c r="H208" s="232"/>
      <c r="I208" s="231">
        <f>ROUND(E208*H208,2)</f>
        <v>0</v>
      </c>
      <c r="J208" s="232"/>
      <c r="K208" s="231">
        <f>ROUND(E208*J208,2)</f>
        <v>0</v>
      </c>
      <c r="L208" s="231">
        <v>21</v>
      </c>
      <c r="M208" s="231">
        <f>G208*(1+L208/100)</f>
        <v>0</v>
      </c>
      <c r="N208" s="230">
        <v>0</v>
      </c>
      <c r="O208" s="230">
        <f>ROUND(E208*N208,2)</f>
        <v>0</v>
      </c>
      <c r="P208" s="230">
        <v>0.04</v>
      </c>
      <c r="Q208" s="230">
        <f>ROUND(E208*P208,2)</f>
        <v>2.0299999999999998</v>
      </c>
      <c r="R208" s="231"/>
      <c r="S208" s="231" t="s">
        <v>118</v>
      </c>
      <c r="T208" s="231" t="s">
        <v>119</v>
      </c>
      <c r="U208" s="231">
        <v>0.08</v>
      </c>
      <c r="V208" s="231">
        <f>ROUND(E208*U208,2)</f>
        <v>4.07</v>
      </c>
      <c r="W208" s="231"/>
      <c r="X208" s="231" t="s">
        <v>120</v>
      </c>
      <c r="Y208" s="231" t="s">
        <v>121</v>
      </c>
      <c r="Z208" s="211"/>
      <c r="AA208" s="211"/>
      <c r="AB208" s="211"/>
      <c r="AC208" s="211"/>
      <c r="AD208" s="211"/>
      <c r="AE208" s="211"/>
      <c r="AF208" s="211"/>
      <c r="AG208" s="211" t="s">
        <v>128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2" x14ac:dyDescent="0.25">
      <c r="A209" s="228"/>
      <c r="B209" s="229"/>
      <c r="C209" s="261" t="s">
        <v>373</v>
      </c>
      <c r="D209" s="250"/>
      <c r="E209" s="250"/>
      <c r="F209" s="250"/>
      <c r="G209" s="250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31"/>
      <c r="Z209" s="211"/>
      <c r="AA209" s="211"/>
      <c r="AB209" s="211"/>
      <c r="AC209" s="211"/>
      <c r="AD209" s="211"/>
      <c r="AE209" s="211"/>
      <c r="AF209" s="211"/>
      <c r="AG209" s="211" t="s">
        <v>130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2" x14ac:dyDescent="0.25">
      <c r="A210" s="228"/>
      <c r="B210" s="229"/>
      <c r="C210" s="260" t="s">
        <v>374</v>
      </c>
      <c r="D210" s="233"/>
      <c r="E210" s="234">
        <v>50.814999999999998</v>
      </c>
      <c r="F210" s="231"/>
      <c r="G210" s="231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31"/>
      <c r="Z210" s="211"/>
      <c r="AA210" s="211"/>
      <c r="AB210" s="211"/>
      <c r="AC210" s="211"/>
      <c r="AD210" s="211"/>
      <c r="AE210" s="211"/>
      <c r="AF210" s="211"/>
      <c r="AG210" s="211" t="s">
        <v>124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5">
      <c r="A211" s="244">
        <v>68</v>
      </c>
      <c r="B211" s="245" t="s">
        <v>375</v>
      </c>
      <c r="C211" s="259" t="s">
        <v>376</v>
      </c>
      <c r="D211" s="246" t="s">
        <v>127</v>
      </c>
      <c r="E211" s="247">
        <v>101.83772</v>
      </c>
      <c r="F211" s="248"/>
      <c r="G211" s="249">
        <f>ROUND(E211*F211,2)</f>
        <v>0</v>
      </c>
      <c r="H211" s="232"/>
      <c r="I211" s="231">
        <f>ROUND(E211*H211,2)</f>
        <v>0</v>
      </c>
      <c r="J211" s="232"/>
      <c r="K211" s="231">
        <f>ROUND(E211*J211,2)</f>
        <v>0</v>
      </c>
      <c r="L211" s="231">
        <v>21</v>
      </c>
      <c r="M211" s="231">
        <f>G211*(1+L211/100)</f>
        <v>0</v>
      </c>
      <c r="N211" s="230">
        <v>0</v>
      </c>
      <c r="O211" s="230">
        <f>ROUND(E211*N211,2)</f>
        <v>0</v>
      </c>
      <c r="P211" s="230">
        <v>2</v>
      </c>
      <c r="Q211" s="230">
        <f>ROUND(E211*P211,2)</f>
        <v>203.68</v>
      </c>
      <c r="R211" s="231"/>
      <c r="S211" s="231" t="s">
        <v>118</v>
      </c>
      <c r="T211" s="231" t="s">
        <v>119</v>
      </c>
      <c r="U211" s="231">
        <v>6.4359999999999999</v>
      </c>
      <c r="V211" s="231">
        <f>ROUND(E211*U211,2)</f>
        <v>655.43</v>
      </c>
      <c r="W211" s="231"/>
      <c r="X211" s="231" t="s">
        <v>120</v>
      </c>
      <c r="Y211" s="231" t="s">
        <v>121</v>
      </c>
      <c r="Z211" s="211"/>
      <c r="AA211" s="211"/>
      <c r="AB211" s="211"/>
      <c r="AC211" s="211"/>
      <c r="AD211" s="211"/>
      <c r="AE211" s="211"/>
      <c r="AF211" s="211"/>
      <c r="AG211" s="211" t="s">
        <v>122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2" x14ac:dyDescent="0.25">
      <c r="A212" s="228"/>
      <c r="B212" s="229"/>
      <c r="C212" s="260" t="s">
        <v>377</v>
      </c>
      <c r="D212" s="233"/>
      <c r="E212" s="234">
        <v>3.72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31"/>
      <c r="Z212" s="211"/>
      <c r="AA212" s="211"/>
      <c r="AB212" s="211"/>
      <c r="AC212" s="211"/>
      <c r="AD212" s="211"/>
      <c r="AE212" s="211"/>
      <c r="AF212" s="211"/>
      <c r="AG212" s="211" t="s">
        <v>124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3" x14ac:dyDescent="0.25">
      <c r="A213" s="228"/>
      <c r="B213" s="229"/>
      <c r="C213" s="260" t="s">
        <v>378</v>
      </c>
      <c r="D213" s="233"/>
      <c r="E213" s="234">
        <v>7.85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31"/>
      <c r="Z213" s="211"/>
      <c r="AA213" s="211"/>
      <c r="AB213" s="211"/>
      <c r="AC213" s="211"/>
      <c r="AD213" s="211"/>
      <c r="AE213" s="211"/>
      <c r="AF213" s="211"/>
      <c r="AG213" s="211" t="s">
        <v>124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3" x14ac:dyDescent="0.25">
      <c r="A214" s="228"/>
      <c r="B214" s="229"/>
      <c r="C214" s="260" t="s">
        <v>379</v>
      </c>
      <c r="D214" s="233"/>
      <c r="E214" s="234">
        <v>15</v>
      </c>
      <c r="F214" s="231"/>
      <c r="G214" s="231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31"/>
      <c r="Z214" s="211"/>
      <c r="AA214" s="211"/>
      <c r="AB214" s="211"/>
      <c r="AC214" s="211"/>
      <c r="AD214" s="211"/>
      <c r="AE214" s="211"/>
      <c r="AF214" s="211"/>
      <c r="AG214" s="211" t="s">
        <v>124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3" x14ac:dyDescent="0.25">
      <c r="A215" s="228"/>
      <c r="B215" s="229"/>
      <c r="C215" s="260" t="s">
        <v>380</v>
      </c>
      <c r="D215" s="233"/>
      <c r="E215" s="234"/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1"/>
      <c r="AA215" s="211"/>
      <c r="AB215" s="211"/>
      <c r="AC215" s="211"/>
      <c r="AD215" s="211"/>
      <c r="AE215" s="211"/>
      <c r="AF215" s="211"/>
      <c r="AG215" s="211" t="s">
        <v>124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3" x14ac:dyDescent="0.25">
      <c r="A216" s="228"/>
      <c r="B216" s="229"/>
      <c r="C216" s="260" t="s">
        <v>381</v>
      </c>
      <c r="D216" s="233"/>
      <c r="E216" s="234">
        <v>20.61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31"/>
      <c r="Z216" s="211"/>
      <c r="AA216" s="211"/>
      <c r="AB216" s="211"/>
      <c r="AC216" s="211"/>
      <c r="AD216" s="211"/>
      <c r="AE216" s="211"/>
      <c r="AF216" s="211"/>
      <c r="AG216" s="211" t="s">
        <v>124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3" x14ac:dyDescent="0.25">
      <c r="A217" s="228"/>
      <c r="B217" s="229"/>
      <c r="C217" s="260" t="s">
        <v>382</v>
      </c>
      <c r="D217" s="233"/>
      <c r="E217" s="234">
        <v>54.657719999999998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31"/>
      <c r="Z217" s="211"/>
      <c r="AA217" s="211"/>
      <c r="AB217" s="211"/>
      <c r="AC217" s="211"/>
      <c r="AD217" s="211"/>
      <c r="AE217" s="211"/>
      <c r="AF217" s="211"/>
      <c r="AG217" s="211" t="s">
        <v>124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5">
      <c r="A218" s="228"/>
      <c r="B218" s="229"/>
      <c r="C218" s="260" t="s">
        <v>383</v>
      </c>
      <c r="D218" s="233"/>
      <c r="E218" s="234"/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31"/>
      <c r="Z218" s="211"/>
      <c r="AA218" s="211"/>
      <c r="AB218" s="211"/>
      <c r="AC218" s="211"/>
      <c r="AD218" s="211"/>
      <c r="AE218" s="211"/>
      <c r="AF218" s="211"/>
      <c r="AG218" s="211" t="s">
        <v>124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5">
      <c r="A219" s="244">
        <v>69</v>
      </c>
      <c r="B219" s="245" t="s">
        <v>384</v>
      </c>
      <c r="C219" s="259" t="s">
        <v>385</v>
      </c>
      <c r="D219" s="246" t="s">
        <v>127</v>
      </c>
      <c r="E219" s="247">
        <v>194.97059999999999</v>
      </c>
      <c r="F219" s="248"/>
      <c r="G219" s="249">
        <f>ROUND(E219*F219,2)</f>
        <v>0</v>
      </c>
      <c r="H219" s="232"/>
      <c r="I219" s="231">
        <f>ROUND(E219*H219,2)</f>
        <v>0</v>
      </c>
      <c r="J219" s="232"/>
      <c r="K219" s="231">
        <f>ROUND(E219*J219,2)</f>
        <v>0</v>
      </c>
      <c r="L219" s="231">
        <v>21</v>
      </c>
      <c r="M219" s="231">
        <f>G219*(1+L219/100)</f>
        <v>0</v>
      </c>
      <c r="N219" s="230">
        <v>1.47E-3</v>
      </c>
      <c r="O219" s="230">
        <f>ROUND(E219*N219,2)</f>
        <v>0.28999999999999998</v>
      </c>
      <c r="P219" s="230">
        <v>2.2000000000000002</v>
      </c>
      <c r="Q219" s="230">
        <f>ROUND(E219*P219,2)</f>
        <v>428.94</v>
      </c>
      <c r="R219" s="231"/>
      <c r="S219" s="231" t="s">
        <v>118</v>
      </c>
      <c r="T219" s="231" t="s">
        <v>119</v>
      </c>
      <c r="U219" s="231">
        <v>4.9960000000000004</v>
      </c>
      <c r="V219" s="231">
        <f>ROUND(E219*U219,2)</f>
        <v>974.07</v>
      </c>
      <c r="W219" s="231"/>
      <c r="X219" s="231" t="s">
        <v>120</v>
      </c>
      <c r="Y219" s="231" t="s">
        <v>121</v>
      </c>
      <c r="Z219" s="211"/>
      <c r="AA219" s="211"/>
      <c r="AB219" s="211"/>
      <c r="AC219" s="211"/>
      <c r="AD219" s="211"/>
      <c r="AE219" s="211"/>
      <c r="AF219" s="211"/>
      <c r="AG219" s="211" t="s">
        <v>122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2" x14ac:dyDescent="0.25">
      <c r="A220" s="228"/>
      <c r="B220" s="229"/>
      <c r="C220" s="260" t="s">
        <v>380</v>
      </c>
      <c r="D220" s="233"/>
      <c r="E220" s="234"/>
      <c r="F220" s="231"/>
      <c r="G220" s="231"/>
      <c r="H220" s="231"/>
      <c r="I220" s="231"/>
      <c r="J220" s="231"/>
      <c r="K220" s="231"/>
      <c r="L220" s="231"/>
      <c r="M220" s="231"/>
      <c r="N220" s="230"/>
      <c r="O220" s="230"/>
      <c r="P220" s="230"/>
      <c r="Q220" s="230"/>
      <c r="R220" s="231"/>
      <c r="S220" s="231"/>
      <c r="T220" s="231"/>
      <c r="U220" s="231"/>
      <c r="V220" s="231"/>
      <c r="W220" s="231"/>
      <c r="X220" s="231"/>
      <c r="Y220" s="231"/>
      <c r="Z220" s="211"/>
      <c r="AA220" s="211"/>
      <c r="AB220" s="211"/>
      <c r="AC220" s="211"/>
      <c r="AD220" s="211"/>
      <c r="AE220" s="211"/>
      <c r="AF220" s="211"/>
      <c r="AG220" s="211" t="s">
        <v>124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3" x14ac:dyDescent="0.25">
      <c r="A221" s="228"/>
      <c r="B221" s="229"/>
      <c r="C221" s="260" t="s">
        <v>386</v>
      </c>
      <c r="D221" s="233"/>
      <c r="E221" s="234">
        <v>24.731999999999999</v>
      </c>
      <c r="F221" s="231"/>
      <c r="G221" s="231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31"/>
      <c r="Z221" s="211"/>
      <c r="AA221" s="211"/>
      <c r="AB221" s="211"/>
      <c r="AC221" s="211"/>
      <c r="AD221" s="211"/>
      <c r="AE221" s="211"/>
      <c r="AF221" s="211"/>
      <c r="AG221" s="211" t="s">
        <v>124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3" x14ac:dyDescent="0.25">
      <c r="A222" s="228"/>
      <c r="B222" s="229"/>
      <c r="C222" s="260" t="s">
        <v>387</v>
      </c>
      <c r="D222" s="233"/>
      <c r="E222" s="234">
        <v>32.975999999999999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31"/>
      <c r="Z222" s="211"/>
      <c r="AA222" s="211"/>
      <c r="AB222" s="211"/>
      <c r="AC222" s="211"/>
      <c r="AD222" s="211"/>
      <c r="AE222" s="211"/>
      <c r="AF222" s="211"/>
      <c r="AG222" s="211" t="s">
        <v>124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3" x14ac:dyDescent="0.25">
      <c r="A223" s="228"/>
      <c r="B223" s="229"/>
      <c r="C223" s="260" t="s">
        <v>388</v>
      </c>
      <c r="D223" s="233"/>
      <c r="E223" s="234">
        <v>137.26259999999999</v>
      </c>
      <c r="F223" s="231"/>
      <c r="G223" s="231"/>
      <c r="H223" s="231"/>
      <c r="I223" s="231"/>
      <c r="J223" s="231"/>
      <c r="K223" s="231"/>
      <c r="L223" s="231"/>
      <c r="M223" s="231"/>
      <c r="N223" s="230"/>
      <c r="O223" s="230"/>
      <c r="P223" s="230"/>
      <c r="Q223" s="230"/>
      <c r="R223" s="231"/>
      <c r="S223" s="231"/>
      <c r="T223" s="231"/>
      <c r="U223" s="231"/>
      <c r="V223" s="231"/>
      <c r="W223" s="231"/>
      <c r="X223" s="231"/>
      <c r="Y223" s="231"/>
      <c r="Z223" s="211"/>
      <c r="AA223" s="211"/>
      <c r="AB223" s="211"/>
      <c r="AC223" s="211"/>
      <c r="AD223" s="211"/>
      <c r="AE223" s="211"/>
      <c r="AF223" s="211"/>
      <c r="AG223" s="211" t="s">
        <v>124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ht="20.399999999999999" outlineLevel="1" x14ac:dyDescent="0.25">
      <c r="A224" s="244">
        <v>70</v>
      </c>
      <c r="B224" s="245" t="s">
        <v>389</v>
      </c>
      <c r="C224" s="259" t="s">
        <v>390</v>
      </c>
      <c r="D224" s="246" t="s">
        <v>391</v>
      </c>
      <c r="E224" s="247">
        <v>400</v>
      </c>
      <c r="F224" s="248"/>
      <c r="G224" s="249">
        <f>ROUND(E224*F224,2)</f>
        <v>0</v>
      </c>
      <c r="H224" s="232"/>
      <c r="I224" s="231">
        <f>ROUND(E224*H224,2)</f>
        <v>0</v>
      </c>
      <c r="J224" s="232"/>
      <c r="K224" s="231">
        <f>ROUND(E224*J224,2)</f>
        <v>0</v>
      </c>
      <c r="L224" s="231">
        <v>21</v>
      </c>
      <c r="M224" s="231">
        <f>G224*(1+L224/100)</f>
        <v>0</v>
      </c>
      <c r="N224" s="230">
        <v>0</v>
      </c>
      <c r="O224" s="230">
        <f>ROUND(E224*N224,2)</f>
        <v>0</v>
      </c>
      <c r="P224" s="230">
        <v>0</v>
      </c>
      <c r="Q224" s="230">
        <f>ROUND(E224*P224,2)</f>
        <v>0</v>
      </c>
      <c r="R224" s="231"/>
      <c r="S224" s="231" t="s">
        <v>118</v>
      </c>
      <c r="T224" s="231" t="s">
        <v>119</v>
      </c>
      <c r="U224" s="231">
        <v>0</v>
      </c>
      <c r="V224" s="231">
        <f>ROUND(E224*U224,2)</f>
        <v>0</v>
      </c>
      <c r="W224" s="231"/>
      <c r="X224" s="231" t="s">
        <v>238</v>
      </c>
      <c r="Y224" s="231" t="s">
        <v>121</v>
      </c>
      <c r="Z224" s="211"/>
      <c r="AA224" s="211"/>
      <c r="AB224" s="211"/>
      <c r="AC224" s="211"/>
      <c r="AD224" s="211"/>
      <c r="AE224" s="211"/>
      <c r="AF224" s="211"/>
      <c r="AG224" s="211" t="s">
        <v>239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2" x14ac:dyDescent="0.25">
      <c r="A225" s="228"/>
      <c r="B225" s="229"/>
      <c r="C225" s="260" t="s">
        <v>392</v>
      </c>
      <c r="D225" s="233"/>
      <c r="E225" s="234">
        <v>400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1"/>
      <c r="AA225" s="211"/>
      <c r="AB225" s="211"/>
      <c r="AC225" s="211"/>
      <c r="AD225" s="211"/>
      <c r="AE225" s="211"/>
      <c r="AF225" s="211"/>
      <c r="AG225" s="211" t="s">
        <v>124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5">
      <c r="A226" s="244">
        <v>71</v>
      </c>
      <c r="B226" s="245" t="s">
        <v>393</v>
      </c>
      <c r="C226" s="259" t="s">
        <v>394</v>
      </c>
      <c r="D226" s="246" t="s">
        <v>168</v>
      </c>
      <c r="E226" s="247">
        <v>634.64685999999995</v>
      </c>
      <c r="F226" s="248"/>
      <c r="G226" s="249">
        <f>ROUND(E226*F226,2)</f>
        <v>0</v>
      </c>
      <c r="H226" s="232"/>
      <c r="I226" s="231">
        <f>ROUND(E226*H226,2)</f>
        <v>0</v>
      </c>
      <c r="J226" s="232"/>
      <c r="K226" s="231">
        <f>ROUND(E226*J226,2)</f>
        <v>0</v>
      </c>
      <c r="L226" s="231">
        <v>21</v>
      </c>
      <c r="M226" s="231">
        <f>G226*(1+L226/100)</f>
        <v>0</v>
      </c>
      <c r="N226" s="230">
        <v>0</v>
      </c>
      <c r="O226" s="230">
        <f>ROUND(E226*N226,2)</f>
        <v>0</v>
      </c>
      <c r="P226" s="230">
        <v>0</v>
      </c>
      <c r="Q226" s="230">
        <f>ROUND(E226*P226,2)</f>
        <v>0</v>
      </c>
      <c r="R226" s="231"/>
      <c r="S226" s="231" t="s">
        <v>118</v>
      </c>
      <c r="T226" s="231" t="s">
        <v>119</v>
      </c>
      <c r="U226" s="231">
        <v>0.49</v>
      </c>
      <c r="V226" s="231">
        <f>ROUND(E226*U226,2)</f>
        <v>310.98</v>
      </c>
      <c r="W226" s="231"/>
      <c r="X226" s="231" t="s">
        <v>395</v>
      </c>
      <c r="Y226" s="231" t="s">
        <v>121</v>
      </c>
      <c r="Z226" s="211"/>
      <c r="AA226" s="211"/>
      <c r="AB226" s="211"/>
      <c r="AC226" s="211"/>
      <c r="AD226" s="211"/>
      <c r="AE226" s="211"/>
      <c r="AF226" s="211"/>
      <c r="AG226" s="211" t="s">
        <v>396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2" x14ac:dyDescent="0.25">
      <c r="A227" s="228"/>
      <c r="B227" s="229"/>
      <c r="C227" s="261" t="s">
        <v>397</v>
      </c>
      <c r="D227" s="250"/>
      <c r="E227" s="250"/>
      <c r="F227" s="250"/>
      <c r="G227" s="250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31"/>
      <c r="Z227" s="211"/>
      <c r="AA227" s="211"/>
      <c r="AB227" s="211"/>
      <c r="AC227" s="211"/>
      <c r="AD227" s="211"/>
      <c r="AE227" s="211"/>
      <c r="AF227" s="211"/>
      <c r="AG227" s="211" t="s">
        <v>130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5">
      <c r="A228" s="252">
        <v>72</v>
      </c>
      <c r="B228" s="253" t="s">
        <v>398</v>
      </c>
      <c r="C228" s="262" t="s">
        <v>399</v>
      </c>
      <c r="D228" s="254" t="s">
        <v>168</v>
      </c>
      <c r="E228" s="255">
        <v>12058.29034</v>
      </c>
      <c r="F228" s="256"/>
      <c r="G228" s="257">
        <f>ROUND(E228*F228,2)</f>
        <v>0</v>
      </c>
      <c r="H228" s="232"/>
      <c r="I228" s="231">
        <f>ROUND(E228*H228,2)</f>
        <v>0</v>
      </c>
      <c r="J228" s="232"/>
      <c r="K228" s="231">
        <f>ROUND(E228*J228,2)</f>
        <v>0</v>
      </c>
      <c r="L228" s="231">
        <v>21</v>
      </c>
      <c r="M228" s="231">
        <f>G228*(1+L228/100)</f>
        <v>0</v>
      </c>
      <c r="N228" s="230">
        <v>0</v>
      </c>
      <c r="O228" s="230">
        <f>ROUND(E228*N228,2)</f>
        <v>0</v>
      </c>
      <c r="P228" s="230">
        <v>0</v>
      </c>
      <c r="Q228" s="230">
        <f>ROUND(E228*P228,2)</f>
        <v>0</v>
      </c>
      <c r="R228" s="231"/>
      <c r="S228" s="231" t="s">
        <v>118</v>
      </c>
      <c r="T228" s="231" t="s">
        <v>119</v>
      </c>
      <c r="U228" s="231">
        <v>0</v>
      </c>
      <c r="V228" s="231">
        <f>ROUND(E228*U228,2)</f>
        <v>0</v>
      </c>
      <c r="W228" s="231"/>
      <c r="X228" s="231" t="s">
        <v>395</v>
      </c>
      <c r="Y228" s="231" t="s">
        <v>121</v>
      </c>
      <c r="Z228" s="211"/>
      <c r="AA228" s="211"/>
      <c r="AB228" s="211"/>
      <c r="AC228" s="211"/>
      <c r="AD228" s="211"/>
      <c r="AE228" s="211"/>
      <c r="AF228" s="211"/>
      <c r="AG228" s="211" t="s">
        <v>396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5">
      <c r="A229" s="252">
        <v>73</v>
      </c>
      <c r="B229" s="253" t="s">
        <v>400</v>
      </c>
      <c r="C229" s="262" t="s">
        <v>401</v>
      </c>
      <c r="D229" s="254" t="s">
        <v>168</v>
      </c>
      <c r="E229" s="255">
        <v>634.64685999999995</v>
      </c>
      <c r="F229" s="256"/>
      <c r="G229" s="257">
        <f>ROUND(E229*F229,2)</f>
        <v>0</v>
      </c>
      <c r="H229" s="232"/>
      <c r="I229" s="231">
        <f>ROUND(E229*H229,2)</f>
        <v>0</v>
      </c>
      <c r="J229" s="232"/>
      <c r="K229" s="231">
        <f>ROUND(E229*J229,2)</f>
        <v>0</v>
      </c>
      <c r="L229" s="231">
        <v>21</v>
      </c>
      <c r="M229" s="231">
        <f>G229*(1+L229/100)</f>
        <v>0</v>
      </c>
      <c r="N229" s="230">
        <v>0</v>
      </c>
      <c r="O229" s="230">
        <f>ROUND(E229*N229,2)</f>
        <v>0</v>
      </c>
      <c r="P229" s="230">
        <v>0</v>
      </c>
      <c r="Q229" s="230">
        <f>ROUND(E229*P229,2)</f>
        <v>0</v>
      </c>
      <c r="R229" s="231"/>
      <c r="S229" s="231" t="s">
        <v>118</v>
      </c>
      <c r="T229" s="231" t="s">
        <v>119</v>
      </c>
      <c r="U229" s="231">
        <v>0.94199999999999995</v>
      </c>
      <c r="V229" s="231">
        <f>ROUND(E229*U229,2)</f>
        <v>597.84</v>
      </c>
      <c r="W229" s="231"/>
      <c r="X229" s="231" t="s">
        <v>395</v>
      </c>
      <c r="Y229" s="231" t="s">
        <v>121</v>
      </c>
      <c r="Z229" s="211"/>
      <c r="AA229" s="211"/>
      <c r="AB229" s="211"/>
      <c r="AC229" s="211"/>
      <c r="AD229" s="211"/>
      <c r="AE229" s="211"/>
      <c r="AF229" s="211"/>
      <c r="AG229" s="211" t="s">
        <v>396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5">
      <c r="A230" s="244">
        <v>74</v>
      </c>
      <c r="B230" s="245" t="s">
        <v>402</v>
      </c>
      <c r="C230" s="259" t="s">
        <v>403</v>
      </c>
      <c r="D230" s="246" t="s">
        <v>168</v>
      </c>
      <c r="E230" s="247">
        <v>634.64685999999995</v>
      </c>
      <c r="F230" s="248"/>
      <c r="G230" s="249">
        <f>ROUND(E230*F230,2)</f>
        <v>0</v>
      </c>
      <c r="H230" s="232"/>
      <c r="I230" s="231">
        <f>ROUND(E230*H230,2)</f>
        <v>0</v>
      </c>
      <c r="J230" s="232"/>
      <c r="K230" s="231">
        <f>ROUND(E230*J230,2)</f>
        <v>0</v>
      </c>
      <c r="L230" s="231">
        <v>21</v>
      </c>
      <c r="M230" s="231">
        <f>G230*(1+L230/100)</f>
        <v>0</v>
      </c>
      <c r="N230" s="230">
        <v>0</v>
      </c>
      <c r="O230" s="230">
        <f>ROUND(E230*N230,2)</f>
        <v>0</v>
      </c>
      <c r="P230" s="230">
        <v>0</v>
      </c>
      <c r="Q230" s="230">
        <f>ROUND(E230*P230,2)</f>
        <v>0</v>
      </c>
      <c r="R230" s="231"/>
      <c r="S230" s="231" t="s">
        <v>404</v>
      </c>
      <c r="T230" s="231" t="s">
        <v>119</v>
      </c>
      <c r="U230" s="231">
        <v>0</v>
      </c>
      <c r="V230" s="231">
        <f>ROUND(E230*U230,2)</f>
        <v>0</v>
      </c>
      <c r="W230" s="231"/>
      <c r="X230" s="231" t="s">
        <v>395</v>
      </c>
      <c r="Y230" s="231" t="s">
        <v>121</v>
      </c>
      <c r="Z230" s="211"/>
      <c r="AA230" s="211"/>
      <c r="AB230" s="211"/>
      <c r="AC230" s="211"/>
      <c r="AD230" s="211"/>
      <c r="AE230" s="211"/>
      <c r="AF230" s="211"/>
      <c r="AG230" s="211" t="s">
        <v>396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2" x14ac:dyDescent="0.25">
      <c r="A231" s="228"/>
      <c r="B231" s="229"/>
      <c r="C231" s="261" t="s">
        <v>405</v>
      </c>
      <c r="D231" s="250"/>
      <c r="E231" s="250"/>
      <c r="F231" s="250"/>
      <c r="G231" s="250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31"/>
      <c r="Z231" s="211"/>
      <c r="AA231" s="211"/>
      <c r="AB231" s="211"/>
      <c r="AC231" s="211"/>
      <c r="AD231" s="211"/>
      <c r="AE231" s="211"/>
      <c r="AF231" s="211"/>
      <c r="AG231" s="211" t="s">
        <v>130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x14ac:dyDescent="0.25">
      <c r="A232" s="237" t="s">
        <v>113</v>
      </c>
      <c r="B232" s="238" t="s">
        <v>78</v>
      </c>
      <c r="C232" s="258" t="s">
        <v>79</v>
      </c>
      <c r="D232" s="239"/>
      <c r="E232" s="240"/>
      <c r="F232" s="241"/>
      <c r="G232" s="242">
        <f>SUMIF(AG233:AG233,"&lt;&gt;NOR",G233:G233)</f>
        <v>0</v>
      </c>
      <c r="H232" s="236"/>
      <c r="I232" s="236">
        <f>SUM(I233:I233)</f>
        <v>0</v>
      </c>
      <c r="J232" s="236"/>
      <c r="K232" s="236">
        <f>SUM(K233:K233)</f>
        <v>0</v>
      </c>
      <c r="L232" s="236"/>
      <c r="M232" s="236">
        <f>SUM(M233:M233)</f>
        <v>0</v>
      </c>
      <c r="N232" s="235"/>
      <c r="O232" s="235">
        <f>SUM(O233:O233)</f>
        <v>0</v>
      </c>
      <c r="P232" s="235"/>
      <c r="Q232" s="235">
        <f>SUM(Q233:Q233)</f>
        <v>0</v>
      </c>
      <c r="R232" s="236"/>
      <c r="S232" s="236"/>
      <c r="T232" s="236"/>
      <c r="U232" s="236"/>
      <c r="V232" s="236">
        <f>SUM(V233:V233)</f>
        <v>81.45</v>
      </c>
      <c r="W232" s="236"/>
      <c r="X232" s="236"/>
      <c r="Y232" s="236"/>
      <c r="AG232" t="s">
        <v>114</v>
      </c>
    </row>
    <row r="233" spans="1:60" outlineLevel="1" x14ac:dyDescent="0.25">
      <c r="A233" s="252">
        <v>75</v>
      </c>
      <c r="B233" s="253" t="s">
        <v>406</v>
      </c>
      <c r="C233" s="262" t="s">
        <v>407</v>
      </c>
      <c r="D233" s="254" t="s">
        <v>168</v>
      </c>
      <c r="E233" s="255">
        <v>1086.0507399999999</v>
      </c>
      <c r="F233" s="256"/>
      <c r="G233" s="257">
        <f>ROUND(E233*F233,2)</f>
        <v>0</v>
      </c>
      <c r="H233" s="232"/>
      <c r="I233" s="231">
        <f>ROUND(E233*H233,2)</f>
        <v>0</v>
      </c>
      <c r="J233" s="232"/>
      <c r="K233" s="231">
        <f>ROUND(E233*J233,2)</f>
        <v>0</v>
      </c>
      <c r="L233" s="231">
        <v>21</v>
      </c>
      <c r="M233" s="231">
        <f>G233*(1+L233/100)</f>
        <v>0</v>
      </c>
      <c r="N233" s="230">
        <v>0</v>
      </c>
      <c r="O233" s="230">
        <f>ROUND(E233*N233,2)</f>
        <v>0</v>
      </c>
      <c r="P233" s="230">
        <v>0</v>
      </c>
      <c r="Q233" s="230">
        <f>ROUND(E233*P233,2)</f>
        <v>0</v>
      </c>
      <c r="R233" s="231"/>
      <c r="S233" s="231" t="s">
        <v>118</v>
      </c>
      <c r="T233" s="231" t="s">
        <v>119</v>
      </c>
      <c r="U233" s="231">
        <v>7.4999999999999997E-2</v>
      </c>
      <c r="V233" s="231">
        <f>ROUND(E233*U233,2)</f>
        <v>81.45</v>
      </c>
      <c r="W233" s="231"/>
      <c r="X233" s="231" t="s">
        <v>79</v>
      </c>
      <c r="Y233" s="231" t="s">
        <v>121</v>
      </c>
      <c r="Z233" s="211"/>
      <c r="AA233" s="211"/>
      <c r="AB233" s="211"/>
      <c r="AC233" s="211"/>
      <c r="AD233" s="211"/>
      <c r="AE233" s="211"/>
      <c r="AF233" s="211"/>
      <c r="AG233" s="211" t="s">
        <v>408</v>
      </c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x14ac:dyDescent="0.25">
      <c r="A234" s="237" t="s">
        <v>113</v>
      </c>
      <c r="B234" s="238" t="s">
        <v>80</v>
      </c>
      <c r="C234" s="258" t="s">
        <v>81</v>
      </c>
      <c r="D234" s="239"/>
      <c r="E234" s="240"/>
      <c r="F234" s="241"/>
      <c r="G234" s="242">
        <f>SUMIF(AG235:AG238,"&lt;&gt;NOR",G235:G238)</f>
        <v>0</v>
      </c>
      <c r="H234" s="236"/>
      <c r="I234" s="236">
        <f>SUM(I235:I238)</f>
        <v>0</v>
      </c>
      <c r="J234" s="236"/>
      <c r="K234" s="236">
        <f>SUM(K235:K238)</f>
        <v>0</v>
      </c>
      <c r="L234" s="236"/>
      <c r="M234" s="236">
        <f>SUM(M235:M238)</f>
        <v>0</v>
      </c>
      <c r="N234" s="235"/>
      <c r="O234" s="235">
        <f>SUM(O235:O238)</f>
        <v>0</v>
      </c>
      <c r="P234" s="235"/>
      <c r="Q234" s="235">
        <f>SUM(Q235:Q238)</f>
        <v>0</v>
      </c>
      <c r="R234" s="236"/>
      <c r="S234" s="236"/>
      <c r="T234" s="236"/>
      <c r="U234" s="236"/>
      <c r="V234" s="236">
        <f>SUM(V235:V238)</f>
        <v>22.42</v>
      </c>
      <c r="W234" s="236"/>
      <c r="X234" s="236"/>
      <c r="Y234" s="236"/>
      <c r="AG234" t="s">
        <v>114</v>
      </c>
    </row>
    <row r="235" spans="1:60" outlineLevel="1" x14ac:dyDescent="0.25">
      <c r="A235" s="244">
        <v>76</v>
      </c>
      <c r="B235" s="245" t="s">
        <v>409</v>
      </c>
      <c r="C235" s="259" t="s">
        <v>410</v>
      </c>
      <c r="D235" s="246" t="s">
        <v>141</v>
      </c>
      <c r="E235" s="247">
        <v>44.22</v>
      </c>
      <c r="F235" s="248"/>
      <c r="G235" s="249">
        <f>ROUND(E235*F235,2)</f>
        <v>0</v>
      </c>
      <c r="H235" s="232"/>
      <c r="I235" s="231">
        <f>ROUND(E235*H235,2)</f>
        <v>0</v>
      </c>
      <c r="J235" s="232"/>
      <c r="K235" s="231">
        <f>ROUND(E235*J235,2)</f>
        <v>0</v>
      </c>
      <c r="L235" s="231">
        <v>21</v>
      </c>
      <c r="M235" s="231">
        <f>G235*(1+L235/100)</f>
        <v>0</v>
      </c>
      <c r="N235" s="230">
        <v>0</v>
      </c>
      <c r="O235" s="230">
        <f>ROUND(E235*N235,2)</f>
        <v>0</v>
      </c>
      <c r="P235" s="230">
        <v>0</v>
      </c>
      <c r="Q235" s="230">
        <f>ROUND(E235*P235,2)</f>
        <v>0</v>
      </c>
      <c r="R235" s="231"/>
      <c r="S235" s="231" t="s">
        <v>118</v>
      </c>
      <c r="T235" s="231" t="s">
        <v>119</v>
      </c>
      <c r="U235" s="231">
        <v>0.33</v>
      </c>
      <c r="V235" s="231">
        <f>ROUND(E235*U235,2)</f>
        <v>14.59</v>
      </c>
      <c r="W235" s="231"/>
      <c r="X235" s="231" t="s">
        <v>120</v>
      </c>
      <c r="Y235" s="231" t="s">
        <v>121</v>
      </c>
      <c r="Z235" s="211"/>
      <c r="AA235" s="211"/>
      <c r="AB235" s="211"/>
      <c r="AC235" s="211"/>
      <c r="AD235" s="211"/>
      <c r="AE235" s="211"/>
      <c r="AF235" s="211"/>
      <c r="AG235" s="211" t="s">
        <v>122</v>
      </c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2" x14ac:dyDescent="0.25">
      <c r="A236" s="228"/>
      <c r="B236" s="229"/>
      <c r="C236" s="260" t="s">
        <v>411</v>
      </c>
      <c r="D236" s="233"/>
      <c r="E236" s="234">
        <v>44.22</v>
      </c>
      <c r="F236" s="231"/>
      <c r="G236" s="231"/>
      <c r="H236" s="231"/>
      <c r="I236" s="231"/>
      <c r="J236" s="231"/>
      <c r="K236" s="231"/>
      <c r="L236" s="231"/>
      <c r="M236" s="231"/>
      <c r="N236" s="230"/>
      <c r="O236" s="230"/>
      <c r="P236" s="230"/>
      <c r="Q236" s="230"/>
      <c r="R236" s="231"/>
      <c r="S236" s="231"/>
      <c r="T236" s="231"/>
      <c r="U236" s="231"/>
      <c r="V236" s="231"/>
      <c r="W236" s="231"/>
      <c r="X236" s="231"/>
      <c r="Y236" s="231"/>
      <c r="Z236" s="211"/>
      <c r="AA236" s="211"/>
      <c r="AB236" s="211"/>
      <c r="AC236" s="211"/>
      <c r="AD236" s="211"/>
      <c r="AE236" s="211"/>
      <c r="AF236" s="211"/>
      <c r="AG236" s="211" t="s">
        <v>124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5">
      <c r="A237" s="244">
        <v>77</v>
      </c>
      <c r="B237" s="245" t="s">
        <v>412</v>
      </c>
      <c r="C237" s="259" t="s">
        <v>413</v>
      </c>
      <c r="D237" s="246" t="s">
        <v>141</v>
      </c>
      <c r="E237" s="247">
        <v>44.22</v>
      </c>
      <c r="F237" s="248"/>
      <c r="G237" s="249">
        <f>ROUND(E237*F237,2)</f>
        <v>0</v>
      </c>
      <c r="H237" s="232"/>
      <c r="I237" s="231">
        <f>ROUND(E237*H237,2)</f>
        <v>0</v>
      </c>
      <c r="J237" s="232"/>
      <c r="K237" s="231">
        <f>ROUND(E237*J237,2)</f>
        <v>0</v>
      </c>
      <c r="L237" s="231">
        <v>21</v>
      </c>
      <c r="M237" s="231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1"/>
      <c r="S237" s="231" t="s">
        <v>157</v>
      </c>
      <c r="T237" s="231" t="s">
        <v>119</v>
      </c>
      <c r="U237" s="231">
        <v>0.17699999999999999</v>
      </c>
      <c r="V237" s="231">
        <f>ROUND(E237*U237,2)</f>
        <v>7.83</v>
      </c>
      <c r="W237" s="231"/>
      <c r="X237" s="231" t="s">
        <v>120</v>
      </c>
      <c r="Y237" s="231" t="s">
        <v>121</v>
      </c>
      <c r="Z237" s="211"/>
      <c r="AA237" s="211"/>
      <c r="AB237" s="211"/>
      <c r="AC237" s="211"/>
      <c r="AD237" s="211"/>
      <c r="AE237" s="211"/>
      <c r="AF237" s="211"/>
      <c r="AG237" s="211" t="s">
        <v>414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2" x14ac:dyDescent="0.25">
      <c r="A238" s="228"/>
      <c r="B238" s="229"/>
      <c r="C238" s="260" t="s">
        <v>411</v>
      </c>
      <c r="D238" s="233"/>
      <c r="E238" s="234">
        <v>44.22</v>
      </c>
      <c r="F238" s="231"/>
      <c r="G238" s="231"/>
      <c r="H238" s="231"/>
      <c r="I238" s="231"/>
      <c r="J238" s="231"/>
      <c r="K238" s="231"/>
      <c r="L238" s="231"/>
      <c r="M238" s="231"/>
      <c r="N238" s="230"/>
      <c r="O238" s="230"/>
      <c r="P238" s="230"/>
      <c r="Q238" s="230"/>
      <c r="R238" s="231"/>
      <c r="S238" s="231"/>
      <c r="T238" s="231"/>
      <c r="U238" s="231"/>
      <c r="V238" s="231"/>
      <c r="W238" s="231"/>
      <c r="X238" s="231"/>
      <c r="Y238" s="231"/>
      <c r="Z238" s="211"/>
      <c r="AA238" s="211"/>
      <c r="AB238" s="211"/>
      <c r="AC238" s="211"/>
      <c r="AD238" s="211"/>
      <c r="AE238" s="211"/>
      <c r="AF238" s="211"/>
      <c r="AG238" s="211" t="s">
        <v>124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x14ac:dyDescent="0.25">
      <c r="A239" s="237" t="s">
        <v>113</v>
      </c>
      <c r="B239" s="238" t="s">
        <v>82</v>
      </c>
      <c r="C239" s="258" t="s">
        <v>83</v>
      </c>
      <c r="D239" s="239"/>
      <c r="E239" s="240"/>
      <c r="F239" s="241"/>
      <c r="G239" s="242">
        <f>SUMIF(AG240:AG241,"&lt;&gt;NOR",G240:G241)</f>
        <v>0</v>
      </c>
      <c r="H239" s="236"/>
      <c r="I239" s="236">
        <f>SUM(I240:I241)</f>
        <v>0</v>
      </c>
      <c r="J239" s="236"/>
      <c r="K239" s="236">
        <f>SUM(K240:K241)</f>
        <v>0</v>
      </c>
      <c r="L239" s="236"/>
      <c r="M239" s="236">
        <f>SUM(M240:M241)</f>
        <v>0</v>
      </c>
      <c r="N239" s="235"/>
      <c r="O239" s="235">
        <f>SUM(O240:O241)</f>
        <v>0</v>
      </c>
      <c r="P239" s="235"/>
      <c r="Q239" s="235">
        <f>SUM(Q240:Q241)</f>
        <v>0</v>
      </c>
      <c r="R239" s="236"/>
      <c r="S239" s="236"/>
      <c r="T239" s="236"/>
      <c r="U239" s="236"/>
      <c r="V239" s="236">
        <f>SUM(V240:V241)</f>
        <v>16.02</v>
      </c>
      <c r="W239" s="236"/>
      <c r="X239" s="236"/>
      <c r="Y239" s="236"/>
      <c r="AG239" t="s">
        <v>114</v>
      </c>
    </row>
    <row r="240" spans="1:60" ht="20.399999999999999" outlineLevel="1" x14ac:dyDescent="0.25">
      <c r="A240" s="252">
        <v>78</v>
      </c>
      <c r="B240" s="253" t="s">
        <v>415</v>
      </c>
      <c r="C240" s="262" t="s">
        <v>416</v>
      </c>
      <c r="D240" s="254" t="s">
        <v>233</v>
      </c>
      <c r="E240" s="255">
        <v>30</v>
      </c>
      <c r="F240" s="256"/>
      <c r="G240" s="257">
        <f>ROUND(E240*F240,2)</f>
        <v>0</v>
      </c>
      <c r="H240" s="232"/>
      <c r="I240" s="231">
        <f>ROUND(E240*H240,2)</f>
        <v>0</v>
      </c>
      <c r="J240" s="232"/>
      <c r="K240" s="231">
        <f>ROUND(E240*J240,2)</f>
        <v>0</v>
      </c>
      <c r="L240" s="231">
        <v>21</v>
      </c>
      <c r="M240" s="231">
        <f>G240*(1+L240/100)</f>
        <v>0</v>
      </c>
      <c r="N240" s="230">
        <v>1.2E-4</v>
      </c>
      <c r="O240" s="230">
        <f>ROUND(E240*N240,2)</f>
        <v>0</v>
      </c>
      <c r="P240" s="230">
        <v>0</v>
      </c>
      <c r="Q240" s="230">
        <f>ROUND(E240*P240,2)</f>
        <v>0</v>
      </c>
      <c r="R240" s="231"/>
      <c r="S240" s="231" t="s">
        <v>118</v>
      </c>
      <c r="T240" s="231" t="s">
        <v>119</v>
      </c>
      <c r="U240" s="231">
        <v>0.27400000000000002</v>
      </c>
      <c r="V240" s="231">
        <f>ROUND(E240*U240,2)</f>
        <v>8.2200000000000006</v>
      </c>
      <c r="W240" s="231"/>
      <c r="X240" s="231" t="s">
        <v>120</v>
      </c>
      <c r="Y240" s="231" t="s">
        <v>121</v>
      </c>
      <c r="Z240" s="211"/>
      <c r="AA240" s="211"/>
      <c r="AB240" s="211"/>
      <c r="AC240" s="211"/>
      <c r="AD240" s="211"/>
      <c r="AE240" s="211"/>
      <c r="AF240" s="211"/>
      <c r="AG240" s="211" t="s">
        <v>122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5">
      <c r="A241" s="252">
        <v>79</v>
      </c>
      <c r="B241" s="253" t="s">
        <v>417</v>
      </c>
      <c r="C241" s="262" t="s">
        <v>418</v>
      </c>
      <c r="D241" s="254" t="s">
        <v>233</v>
      </c>
      <c r="E241" s="255">
        <v>30</v>
      </c>
      <c r="F241" s="256"/>
      <c r="G241" s="257">
        <f>ROUND(E241*F241,2)</f>
        <v>0</v>
      </c>
      <c r="H241" s="232"/>
      <c r="I241" s="231">
        <f>ROUND(E241*H241,2)</f>
        <v>0</v>
      </c>
      <c r="J241" s="232"/>
      <c r="K241" s="231">
        <f>ROUND(E241*J241,2)</f>
        <v>0</v>
      </c>
      <c r="L241" s="231">
        <v>21</v>
      </c>
      <c r="M241" s="231">
        <f>G241*(1+L241/100)</f>
        <v>0</v>
      </c>
      <c r="N241" s="230">
        <v>0</v>
      </c>
      <c r="O241" s="230">
        <f>ROUND(E241*N241,2)</f>
        <v>0</v>
      </c>
      <c r="P241" s="230">
        <v>0</v>
      </c>
      <c r="Q241" s="230">
        <f>ROUND(E241*P241,2)</f>
        <v>0</v>
      </c>
      <c r="R241" s="231"/>
      <c r="S241" s="231" t="s">
        <v>118</v>
      </c>
      <c r="T241" s="231" t="s">
        <v>119</v>
      </c>
      <c r="U241" s="231">
        <v>0.26</v>
      </c>
      <c r="V241" s="231">
        <f>ROUND(E241*U241,2)</f>
        <v>7.8</v>
      </c>
      <c r="W241" s="231"/>
      <c r="X241" s="231" t="s">
        <v>120</v>
      </c>
      <c r="Y241" s="231" t="s">
        <v>121</v>
      </c>
      <c r="Z241" s="211"/>
      <c r="AA241" s="211"/>
      <c r="AB241" s="211"/>
      <c r="AC241" s="211"/>
      <c r="AD241" s="211"/>
      <c r="AE241" s="211"/>
      <c r="AF241" s="211"/>
      <c r="AG241" s="211" t="s">
        <v>122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x14ac:dyDescent="0.25">
      <c r="A242" s="237" t="s">
        <v>113</v>
      </c>
      <c r="B242" s="238" t="s">
        <v>84</v>
      </c>
      <c r="C242" s="258" t="s">
        <v>29</v>
      </c>
      <c r="D242" s="239"/>
      <c r="E242" s="240"/>
      <c r="F242" s="241"/>
      <c r="G242" s="242">
        <f>SUMIF(AG243:AG259,"&lt;&gt;NOR",G243:G259)</f>
        <v>0</v>
      </c>
      <c r="H242" s="236"/>
      <c r="I242" s="236">
        <f>SUM(I243:I259)</f>
        <v>0</v>
      </c>
      <c r="J242" s="236"/>
      <c r="K242" s="236">
        <f>SUM(K243:K259)</f>
        <v>0</v>
      </c>
      <c r="L242" s="236"/>
      <c r="M242" s="236">
        <f>SUM(M243:M259)</f>
        <v>0</v>
      </c>
      <c r="N242" s="235"/>
      <c r="O242" s="235">
        <f>SUM(O243:O259)</f>
        <v>0</v>
      </c>
      <c r="P242" s="235"/>
      <c r="Q242" s="235">
        <f>SUM(Q243:Q259)</f>
        <v>0</v>
      </c>
      <c r="R242" s="236"/>
      <c r="S242" s="236"/>
      <c r="T242" s="236"/>
      <c r="U242" s="236"/>
      <c r="V242" s="236">
        <f>SUM(V243:V259)</f>
        <v>0</v>
      </c>
      <c r="W242" s="236"/>
      <c r="X242" s="236"/>
      <c r="Y242" s="236"/>
      <c r="AG242" t="s">
        <v>114</v>
      </c>
    </row>
    <row r="243" spans="1:60" outlineLevel="1" x14ac:dyDescent="0.25">
      <c r="A243" s="244">
        <v>80</v>
      </c>
      <c r="B243" s="245" t="s">
        <v>419</v>
      </c>
      <c r="C243" s="259" t="s">
        <v>420</v>
      </c>
      <c r="D243" s="246" t="s">
        <v>421</v>
      </c>
      <c r="E243" s="247">
        <v>1</v>
      </c>
      <c r="F243" s="248"/>
      <c r="G243" s="249">
        <f>ROUND(E243*F243,2)</f>
        <v>0</v>
      </c>
      <c r="H243" s="232"/>
      <c r="I243" s="231">
        <f>ROUND(E243*H243,2)</f>
        <v>0</v>
      </c>
      <c r="J243" s="232"/>
      <c r="K243" s="231">
        <f>ROUND(E243*J243,2)</f>
        <v>0</v>
      </c>
      <c r="L243" s="231">
        <v>21</v>
      </c>
      <c r="M243" s="231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1"/>
      <c r="S243" s="231" t="s">
        <v>157</v>
      </c>
      <c r="T243" s="231" t="s">
        <v>119</v>
      </c>
      <c r="U243" s="231">
        <v>0</v>
      </c>
      <c r="V243" s="231">
        <f>ROUND(E243*U243,2)</f>
        <v>0</v>
      </c>
      <c r="W243" s="231"/>
      <c r="X243" s="231" t="s">
        <v>422</v>
      </c>
      <c r="Y243" s="231" t="s">
        <v>121</v>
      </c>
      <c r="Z243" s="211"/>
      <c r="AA243" s="211"/>
      <c r="AB243" s="211"/>
      <c r="AC243" s="211"/>
      <c r="AD243" s="211"/>
      <c r="AE243" s="211"/>
      <c r="AF243" s="211"/>
      <c r="AG243" s="211" t="s">
        <v>423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2" x14ac:dyDescent="0.25">
      <c r="A244" s="228"/>
      <c r="B244" s="229"/>
      <c r="C244" s="261" t="s">
        <v>424</v>
      </c>
      <c r="D244" s="250"/>
      <c r="E244" s="250"/>
      <c r="F244" s="250"/>
      <c r="G244" s="250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31"/>
      <c r="Z244" s="211"/>
      <c r="AA244" s="211"/>
      <c r="AB244" s="211"/>
      <c r="AC244" s="211"/>
      <c r="AD244" s="211"/>
      <c r="AE244" s="211"/>
      <c r="AF244" s="211"/>
      <c r="AG244" s="211" t="s">
        <v>130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2" x14ac:dyDescent="0.25">
      <c r="A245" s="228"/>
      <c r="B245" s="229"/>
      <c r="C245" s="260" t="s">
        <v>54</v>
      </c>
      <c r="D245" s="233"/>
      <c r="E245" s="234">
        <v>1</v>
      </c>
      <c r="F245" s="231"/>
      <c r="G245" s="231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31"/>
      <c r="Z245" s="211"/>
      <c r="AA245" s="211"/>
      <c r="AB245" s="211"/>
      <c r="AC245" s="211"/>
      <c r="AD245" s="211"/>
      <c r="AE245" s="211"/>
      <c r="AF245" s="211"/>
      <c r="AG245" s="211" t="s">
        <v>124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5">
      <c r="A246" s="244">
        <v>81</v>
      </c>
      <c r="B246" s="245" t="s">
        <v>425</v>
      </c>
      <c r="C246" s="259" t="s">
        <v>426</v>
      </c>
      <c r="D246" s="246" t="s">
        <v>421</v>
      </c>
      <c r="E246" s="247">
        <v>1</v>
      </c>
      <c r="F246" s="248"/>
      <c r="G246" s="249">
        <f>ROUND(E246*F246,2)</f>
        <v>0</v>
      </c>
      <c r="H246" s="232"/>
      <c r="I246" s="231">
        <f>ROUND(E246*H246,2)</f>
        <v>0</v>
      </c>
      <c r="J246" s="232"/>
      <c r="K246" s="231">
        <f>ROUND(E246*J246,2)</f>
        <v>0</v>
      </c>
      <c r="L246" s="231">
        <v>21</v>
      </c>
      <c r="M246" s="231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1"/>
      <c r="S246" s="231" t="s">
        <v>157</v>
      </c>
      <c r="T246" s="231" t="s">
        <v>119</v>
      </c>
      <c r="U246" s="231">
        <v>0</v>
      </c>
      <c r="V246" s="231">
        <f>ROUND(E246*U246,2)</f>
        <v>0</v>
      </c>
      <c r="W246" s="231"/>
      <c r="X246" s="231" t="s">
        <v>422</v>
      </c>
      <c r="Y246" s="231" t="s">
        <v>121</v>
      </c>
      <c r="Z246" s="211"/>
      <c r="AA246" s="211"/>
      <c r="AB246" s="211"/>
      <c r="AC246" s="211"/>
      <c r="AD246" s="211"/>
      <c r="AE246" s="211"/>
      <c r="AF246" s="211"/>
      <c r="AG246" s="211" t="s">
        <v>423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2" x14ac:dyDescent="0.25">
      <c r="A247" s="228"/>
      <c r="B247" s="229"/>
      <c r="C247" s="260" t="s">
        <v>54</v>
      </c>
      <c r="D247" s="233"/>
      <c r="E247" s="234">
        <v>1</v>
      </c>
      <c r="F247" s="231"/>
      <c r="G247" s="231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31"/>
      <c r="Z247" s="211"/>
      <c r="AA247" s="211"/>
      <c r="AB247" s="211"/>
      <c r="AC247" s="211"/>
      <c r="AD247" s="211"/>
      <c r="AE247" s="211"/>
      <c r="AF247" s="211"/>
      <c r="AG247" s="211" t="s">
        <v>124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5">
      <c r="A248" s="244">
        <v>82</v>
      </c>
      <c r="B248" s="245" t="s">
        <v>427</v>
      </c>
      <c r="C248" s="259" t="s">
        <v>428</v>
      </c>
      <c r="D248" s="246" t="s">
        <v>421</v>
      </c>
      <c r="E248" s="247">
        <v>1</v>
      </c>
      <c r="F248" s="248"/>
      <c r="G248" s="249">
        <f>ROUND(E248*F248,2)</f>
        <v>0</v>
      </c>
      <c r="H248" s="232"/>
      <c r="I248" s="231">
        <f>ROUND(E248*H248,2)</f>
        <v>0</v>
      </c>
      <c r="J248" s="232"/>
      <c r="K248" s="231">
        <f>ROUND(E248*J248,2)</f>
        <v>0</v>
      </c>
      <c r="L248" s="231">
        <v>21</v>
      </c>
      <c r="M248" s="231">
        <f>G248*(1+L248/100)</f>
        <v>0</v>
      </c>
      <c r="N248" s="230">
        <v>0</v>
      </c>
      <c r="O248" s="230">
        <f>ROUND(E248*N248,2)</f>
        <v>0</v>
      </c>
      <c r="P248" s="230">
        <v>0</v>
      </c>
      <c r="Q248" s="230">
        <f>ROUND(E248*P248,2)</f>
        <v>0</v>
      </c>
      <c r="R248" s="231"/>
      <c r="S248" s="231" t="s">
        <v>157</v>
      </c>
      <c r="T248" s="231" t="s">
        <v>119</v>
      </c>
      <c r="U248" s="231">
        <v>0</v>
      </c>
      <c r="V248" s="231">
        <f>ROUND(E248*U248,2)</f>
        <v>0</v>
      </c>
      <c r="W248" s="231"/>
      <c r="X248" s="231" t="s">
        <v>422</v>
      </c>
      <c r="Y248" s="231" t="s">
        <v>121</v>
      </c>
      <c r="Z248" s="211"/>
      <c r="AA248" s="211"/>
      <c r="AB248" s="211"/>
      <c r="AC248" s="211"/>
      <c r="AD248" s="211"/>
      <c r="AE248" s="211"/>
      <c r="AF248" s="211"/>
      <c r="AG248" s="211" t="s">
        <v>423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2" x14ac:dyDescent="0.25">
      <c r="A249" s="228"/>
      <c r="B249" s="229"/>
      <c r="C249" s="260" t="s">
        <v>54</v>
      </c>
      <c r="D249" s="233"/>
      <c r="E249" s="234">
        <v>1</v>
      </c>
      <c r="F249" s="231"/>
      <c r="G249" s="231"/>
      <c r="H249" s="231"/>
      <c r="I249" s="231"/>
      <c r="J249" s="231"/>
      <c r="K249" s="231"/>
      <c r="L249" s="231"/>
      <c r="M249" s="231"/>
      <c r="N249" s="230"/>
      <c r="O249" s="230"/>
      <c r="P249" s="230"/>
      <c r="Q249" s="230"/>
      <c r="R249" s="231"/>
      <c r="S249" s="231"/>
      <c r="T249" s="231"/>
      <c r="U249" s="231"/>
      <c r="V249" s="231"/>
      <c r="W249" s="231"/>
      <c r="X249" s="231"/>
      <c r="Y249" s="231"/>
      <c r="Z249" s="211"/>
      <c r="AA249" s="211"/>
      <c r="AB249" s="211"/>
      <c r="AC249" s="211"/>
      <c r="AD249" s="211"/>
      <c r="AE249" s="211"/>
      <c r="AF249" s="211"/>
      <c r="AG249" s="211" t="s">
        <v>124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5">
      <c r="A250" s="244">
        <v>83</v>
      </c>
      <c r="B250" s="245" t="s">
        <v>429</v>
      </c>
      <c r="C250" s="259" t="s">
        <v>430</v>
      </c>
      <c r="D250" s="246" t="s">
        <v>421</v>
      </c>
      <c r="E250" s="247">
        <v>1</v>
      </c>
      <c r="F250" s="248"/>
      <c r="G250" s="249">
        <f>ROUND(E250*F250,2)</f>
        <v>0</v>
      </c>
      <c r="H250" s="232"/>
      <c r="I250" s="231">
        <f>ROUND(E250*H250,2)</f>
        <v>0</v>
      </c>
      <c r="J250" s="232"/>
      <c r="K250" s="231">
        <f>ROUND(E250*J250,2)</f>
        <v>0</v>
      </c>
      <c r="L250" s="231">
        <v>21</v>
      </c>
      <c r="M250" s="231">
        <f>G250*(1+L250/100)</f>
        <v>0</v>
      </c>
      <c r="N250" s="230">
        <v>0</v>
      </c>
      <c r="O250" s="230">
        <f>ROUND(E250*N250,2)</f>
        <v>0</v>
      </c>
      <c r="P250" s="230">
        <v>0</v>
      </c>
      <c r="Q250" s="230">
        <f>ROUND(E250*P250,2)</f>
        <v>0</v>
      </c>
      <c r="R250" s="231"/>
      <c r="S250" s="231" t="s">
        <v>157</v>
      </c>
      <c r="T250" s="231" t="s">
        <v>119</v>
      </c>
      <c r="U250" s="231">
        <v>0</v>
      </c>
      <c r="V250" s="231">
        <f>ROUND(E250*U250,2)</f>
        <v>0</v>
      </c>
      <c r="W250" s="231"/>
      <c r="X250" s="231" t="s">
        <v>422</v>
      </c>
      <c r="Y250" s="231" t="s">
        <v>121</v>
      </c>
      <c r="Z250" s="211"/>
      <c r="AA250" s="211"/>
      <c r="AB250" s="211"/>
      <c r="AC250" s="211"/>
      <c r="AD250" s="211"/>
      <c r="AE250" s="211"/>
      <c r="AF250" s="211"/>
      <c r="AG250" s="211" t="s">
        <v>423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2" x14ac:dyDescent="0.25">
      <c r="A251" s="228"/>
      <c r="B251" s="229"/>
      <c r="C251" s="260" t="s">
        <v>54</v>
      </c>
      <c r="D251" s="233"/>
      <c r="E251" s="234">
        <v>1</v>
      </c>
      <c r="F251" s="231"/>
      <c r="G251" s="231"/>
      <c r="H251" s="231"/>
      <c r="I251" s="231"/>
      <c r="J251" s="231"/>
      <c r="K251" s="231"/>
      <c r="L251" s="231"/>
      <c r="M251" s="231"/>
      <c r="N251" s="230"/>
      <c r="O251" s="230"/>
      <c r="P251" s="230"/>
      <c r="Q251" s="230"/>
      <c r="R251" s="231"/>
      <c r="S251" s="231"/>
      <c r="T251" s="231"/>
      <c r="U251" s="231"/>
      <c r="V251" s="231"/>
      <c r="W251" s="231"/>
      <c r="X251" s="231"/>
      <c r="Y251" s="231"/>
      <c r="Z251" s="211"/>
      <c r="AA251" s="211"/>
      <c r="AB251" s="211"/>
      <c r="AC251" s="211"/>
      <c r="AD251" s="211"/>
      <c r="AE251" s="211"/>
      <c r="AF251" s="211"/>
      <c r="AG251" s="211" t="s">
        <v>124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5">
      <c r="A252" s="244">
        <v>84</v>
      </c>
      <c r="B252" s="245" t="s">
        <v>431</v>
      </c>
      <c r="C252" s="259" t="s">
        <v>432</v>
      </c>
      <c r="D252" s="246" t="s">
        <v>421</v>
      </c>
      <c r="E252" s="247">
        <v>1</v>
      </c>
      <c r="F252" s="248"/>
      <c r="G252" s="249">
        <f>ROUND(E252*F252,2)</f>
        <v>0</v>
      </c>
      <c r="H252" s="232"/>
      <c r="I252" s="231">
        <f>ROUND(E252*H252,2)</f>
        <v>0</v>
      </c>
      <c r="J252" s="232"/>
      <c r="K252" s="231">
        <f>ROUND(E252*J252,2)</f>
        <v>0</v>
      </c>
      <c r="L252" s="231">
        <v>21</v>
      </c>
      <c r="M252" s="231">
        <f>G252*(1+L252/100)</f>
        <v>0</v>
      </c>
      <c r="N252" s="230">
        <v>0</v>
      </c>
      <c r="O252" s="230">
        <f>ROUND(E252*N252,2)</f>
        <v>0</v>
      </c>
      <c r="P252" s="230">
        <v>0</v>
      </c>
      <c r="Q252" s="230">
        <f>ROUND(E252*P252,2)</f>
        <v>0</v>
      </c>
      <c r="R252" s="231"/>
      <c r="S252" s="231" t="s">
        <v>118</v>
      </c>
      <c r="T252" s="231" t="s">
        <v>119</v>
      </c>
      <c r="U252" s="231">
        <v>0</v>
      </c>
      <c r="V252" s="231">
        <f>ROUND(E252*U252,2)</f>
        <v>0</v>
      </c>
      <c r="W252" s="231"/>
      <c r="X252" s="231" t="s">
        <v>422</v>
      </c>
      <c r="Y252" s="231" t="s">
        <v>121</v>
      </c>
      <c r="Z252" s="211"/>
      <c r="AA252" s="211"/>
      <c r="AB252" s="211"/>
      <c r="AC252" s="211"/>
      <c r="AD252" s="211"/>
      <c r="AE252" s="211"/>
      <c r="AF252" s="211"/>
      <c r="AG252" s="211" t="s">
        <v>423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2" x14ac:dyDescent="0.25">
      <c r="A253" s="228"/>
      <c r="B253" s="229"/>
      <c r="C253" s="260" t="s">
        <v>54</v>
      </c>
      <c r="D253" s="233"/>
      <c r="E253" s="234">
        <v>1</v>
      </c>
      <c r="F253" s="231"/>
      <c r="G253" s="231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31"/>
      <c r="Z253" s="211"/>
      <c r="AA253" s="211"/>
      <c r="AB253" s="211"/>
      <c r="AC253" s="211"/>
      <c r="AD253" s="211"/>
      <c r="AE253" s="211"/>
      <c r="AF253" s="211"/>
      <c r="AG253" s="211" t="s">
        <v>124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5">
      <c r="A254" s="244">
        <v>85</v>
      </c>
      <c r="B254" s="245" t="s">
        <v>433</v>
      </c>
      <c r="C254" s="259" t="s">
        <v>434</v>
      </c>
      <c r="D254" s="246" t="s">
        <v>435</v>
      </c>
      <c r="E254" s="247">
        <v>1</v>
      </c>
      <c r="F254" s="248"/>
      <c r="G254" s="249">
        <f>ROUND(E254*F254,2)</f>
        <v>0</v>
      </c>
      <c r="H254" s="232"/>
      <c r="I254" s="231">
        <f>ROUND(E254*H254,2)</f>
        <v>0</v>
      </c>
      <c r="J254" s="232"/>
      <c r="K254" s="231">
        <f>ROUND(E254*J254,2)</f>
        <v>0</v>
      </c>
      <c r="L254" s="231">
        <v>21</v>
      </c>
      <c r="M254" s="231">
        <f>G254*(1+L254/100)</f>
        <v>0</v>
      </c>
      <c r="N254" s="230">
        <v>0</v>
      </c>
      <c r="O254" s="230">
        <f>ROUND(E254*N254,2)</f>
        <v>0</v>
      </c>
      <c r="P254" s="230">
        <v>0</v>
      </c>
      <c r="Q254" s="230">
        <f>ROUND(E254*P254,2)</f>
        <v>0</v>
      </c>
      <c r="R254" s="231"/>
      <c r="S254" s="231" t="s">
        <v>157</v>
      </c>
      <c r="T254" s="231" t="s">
        <v>119</v>
      </c>
      <c r="U254" s="231">
        <v>0</v>
      </c>
      <c r="V254" s="231">
        <f>ROUND(E254*U254,2)</f>
        <v>0</v>
      </c>
      <c r="W254" s="231"/>
      <c r="X254" s="231" t="s">
        <v>422</v>
      </c>
      <c r="Y254" s="231" t="s">
        <v>121</v>
      </c>
      <c r="Z254" s="211"/>
      <c r="AA254" s="211"/>
      <c r="AB254" s="211"/>
      <c r="AC254" s="211"/>
      <c r="AD254" s="211"/>
      <c r="AE254" s="211"/>
      <c r="AF254" s="211"/>
      <c r="AG254" s="211" t="s">
        <v>423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2" x14ac:dyDescent="0.25">
      <c r="A255" s="228"/>
      <c r="B255" s="229"/>
      <c r="C255" s="260" t="s">
        <v>54</v>
      </c>
      <c r="D255" s="233"/>
      <c r="E255" s="234">
        <v>1</v>
      </c>
      <c r="F255" s="231"/>
      <c r="G255" s="231"/>
      <c r="H255" s="231"/>
      <c r="I255" s="231"/>
      <c r="J255" s="231"/>
      <c r="K255" s="231"/>
      <c r="L255" s="231"/>
      <c r="M255" s="231"/>
      <c r="N255" s="230"/>
      <c r="O255" s="230"/>
      <c r="P255" s="230"/>
      <c r="Q255" s="230"/>
      <c r="R255" s="231"/>
      <c r="S255" s="231"/>
      <c r="T255" s="231"/>
      <c r="U255" s="231"/>
      <c r="V255" s="231"/>
      <c r="W255" s="231"/>
      <c r="X255" s="231"/>
      <c r="Y255" s="231"/>
      <c r="Z255" s="211"/>
      <c r="AA255" s="211"/>
      <c r="AB255" s="211"/>
      <c r="AC255" s="211"/>
      <c r="AD255" s="211"/>
      <c r="AE255" s="211"/>
      <c r="AF255" s="211"/>
      <c r="AG255" s="211" t="s">
        <v>124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5">
      <c r="A256" s="244">
        <v>86</v>
      </c>
      <c r="B256" s="245" t="s">
        <v>436</v>
      </c>
      <c r="C256" s="259" t="s">
        <v>437</v>
      </c>
      <c r="D256" s="246" t="s">
        <v>421</v>
      </c>
      <c r="E256" s="247">
        <v>1</v>
      </c>
      <c r="F256" s="248"/>
      <c r="G256" s="249">
        <f>ROUND(E256*F256,2)</f>
        <v>0</v>
      </c>
      <c r="H256" s="232"/>
      <c r="I256" s="231">
        <f>ROUND(E256*H256,2)</f>
        <v>0</v>
      </c>
      <c r="J256" s="232"/>
      <c r="K256" s="231">
        <f>ROUND(E256*J256,2)</f>
        <v>0</v>
      </c>
      <c r="L256" s="231">
        <v>21</v>
      </c>
      <c r="M256" s="231">
        <f>G256*(1+L256/100)</f>
        <v>0</v>
      </c>
      <c r="N256" s="230">
        <v>0</v>
      </c>
      <c r="O256" s="230">
        <f>ROUND(E256*N256,2)</f>
        <v>0</v>
      </c>
      <c r="P256" s="230">
        <v>0</v>
      </c>
      <c r="Q256" s="230">
        <f>ROUND(E256*P256,2)</f>
        <v>0</v>
      </c>
      <c r="R256" s="231"/>
      <c r="S256" s="231" t="s">
        <v>157</v>
      </c>
      <c r="T256" s="231" t="s">
        <v>119</v>
      </c>
      <c r="U256" s="231">
        <v>0</v>
      </c>
      <c r="V256" s="231">
        <f>ROUND(E256*U256,2)</f>
        <v>0</v>
      </c>
      <c r="W256" s="231"/>
      <c r="X256" s="231" t="s">
        <v>422</v>
      </c>
      <c r="Y256" s="231" t="s">
        <v>121</v>
      </c>
      <c r="Z256" s="211"/>
      <c r="AA256" s="211"/>
      <c r="AB256" s="211"/>
      <c r="AC256" s="211"/>
      <c r="AD256" s="211"/>
      <c r="AE256" s="211"/>
      <c r="AF256" s="211"/>
      <c r="AG256" s="211" t="s">
        <v>423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2" x14ac:dyDescent="0.25">
      <c r="A257" s="228"/>
      <c r="B257" s="229"/>
      <c r="C257" s="260" t="s">
        <v>54</v>
      </c>
      <c r="D257" s="233"/>
      <c r="E257" s="234">
        <v>1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31"/>
      <c r="Z257" s="211"/>
      <c r="AA257" s="211"/>
      <c r="AB257" s="211"/>
      <c r="AC257" s="211"/>
      <c r="AD257" s="211"/>
      <c r="AE257" s="211"/>
      <c r="AF257" s="211"/>
      <c r="AG257" s="211" t="s">
        <v>124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5">
      <c r="A258" s="244">
        <v>87</v>
      </c>
      <c r="B258" s="245" t="s">
        <v>438</v>
      </c>
      <c r="C258" s="259" t="s">
        <v>439</v>
      </c>
      <c r="D258" s="246" t="s">
        <v>421</v>
      </c>
      <c r="E258" s="247">
        <v>1</v>
      </c>
      <c r="F258" s="248"/>
      <c r="G258" s="249">
        <f>ROUND(E258*F258,2)</f>
        <v>0</v>
      </c>
      <c r="H258" s="232"/>
      <c r="I258" s="231">
        <f>ROUND(E258*H258,2)</f>
        <v>0</v>
      </c>
      <c r="J258" s="232"/>
      <c r="K258" s="231">
        <f>ROUND(E258*J258,2)</f>
        <v>0</v>
      </c>
      <c r="L258" s="231">
        <v>21</v>
      </c>
      <c r="M258" s="231">
        <f>G258*(1+L258/100)</f>
        <v>0</v>
      </c>
      <c r="N258" s="230">
        <v>0</v>
      </c>
      <c r="O258" s="230">
        <f>ROUND(E258*N258,2)</f>
        <v>0</v>
      </c>
      <c r="P258" s="230">
        <v>0</v>
      </c>
      <c r="Q258" s="230">
        <f>ROUND(E258*P258,2)</f>
        <v>0</v>
      </c>
      <c r="R258" s="231"/>
      <c r="S258" s="231" t="s">
        <v>157</v>
      </c>
      <c r="T258" s="231" t="s">
        <v>119</v>
      </c>
      <c r="U258" s="231">
        <v>0</v>
      </c>
      <c r="V258" s="231">
        <f>ROUND(E258*U258,2)</f>
        <v>0</v>
      </c>
      <c r="W258" s="231"/>
      <c r="X258" s="231" t="s">
        <v>422</v>
      </c>
      <c r="Y258" s="231" t="s">
        <v>121</v>
      </c>
      <c r="Z258" s="211"/>
      <c r="AA258" s="211"/>
      <c r="AB258" s="211"/>
      <c r="AC258" s="211"/>
      <c r="AD258" s="211"/>
      <c r="AE258" s="211"/>
      <c r="AF258" s="211"/>
      <c r="AG258" s="211" t="s">
        <v>423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2" x14ac:dyDescent="0.25">
      <c r="A259" s="228"/>
      <c r="B259" s="229"/>
      <c r="C259" s="260" t="s">
        <v>54</v>
      </c>
      <c r="D259" s="233"/>
      <c r="E259" s="234">
        <v>1</v>
      </c>
      <c r="F259" s="231"/>
      <c r="G259" s="231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31"/>
      <c r="Z259" s="211"/>
      <c r="AA259" s="211"/>
      <c r="AB259" s="211"/>
      <c r="AC259" s="211"/>
      <c r="AD259" s="211"/>
      <c r="AE259" s="211"/>
      <c r="AF259" s="211"/>
      <c r="AG259" s="211" t="s">
        <v>124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x14ac:dyDescent="0.25">
      <c r="A260" s="237" t="s">
        <v>113</v>
      </c>
      <c r="B260" s="238" t="s">
        <v>85</v>
      </c>
      <c r="C260" s="258" t="s">
        <v>86</v>
      </c>
      <c r="D260" s="239"/>
      <c r="E260" s="240"/>
      <c r="F260" s="241"/>
      <c r="G260" s="242">
        <f>SUMIF(AG261:AG265,"&lt;&gt;NOR",G261:G265)</f>
        <v>0</v>
      </c>
      <c r="H260" s="236"/>
      <c r="I260" s="236">
        <f>SUM(I261:I265)</f>
        <v>0</v>
      </c>
      <c r="J260" s="236"/>
      <c r="K260" s="236">
        <f>SUM(K261:K265)</f>
        <v>0</v>
      </c>
      <c r="L260" s="236"/>
      <c r="M260" s="236">
        <f>SUM(M261:M265)</f>
        <v>0</v>
      </c>
      <c r="N260" s="235"/>
      <c r="O260" s="235">
        <f>SUM(O261:O265)</f>
        <v>0</v>
      </c>
      <c r="P260" s="235"/>
      <c r="Q260" s="235">
        <f>SUM(Q261:Q265)</f>
        <v>0</v>
      </c>
      <c r="R260" s="236"/>
      <c r="S260" s="236"/>
      <c r="T260" s="236"/>
      <c r="U260" s="236"/>
      <c r="V260" s="236">
        <f>SUM(V261:V265)</f>
        <v>0</v>
      </c>
      <c r="W260" s="236"/>
      <c r="X260" s="236"/>
      <c r="Y260" s="236"/>
      <c r="AG260" t="s">
        <v>114</v>
      </c>
    </row>
    <row r="261" spans="1:60" outlineLevel="1" x14ac:dyDescent="0.25">
      <c r="A261" s="244">
        <v>88</v>
      </c>
      <c r="B261" s="245" t="s">
        <v>440</v>
      </c>
      <c r="C261" s="259" t="s">
        <v>441</v>
      </c>
      <c r="D261" s="246" t="s">
        <v>421</v>
      </c>
      <c r="E261" s="247">
        <v>3</v>
      </c>
      <c r="F261" s="248"/>
      <c r="G261" s="249">
        <f>ROUND(E261*F261,2)</f>
        <v>0</v>
      </c>
      <c r="H261" s="232"/>
      <c r="I261" s="231">
        <f>ROUND(E261*H261,2)</f>
        <v>0</v>
      </c>
      <c r="J261" s="232"/>
      <c r="K261" s="231">
        <f>ROUND(E261*J261,2)</f>
        <v>0</v>
      </c>
      <c r="L261" s="231">
        <v>21</v>
      </c>
      <c r="M261" s="231">
        <f>G261*(1+L261/100)</f>
        <v>0</v>
      </c>
      <c r="N261" s="230">
        <v>0</v>
      </c>
      <c r="O261" s="230">
        <f>ROUND(E261*N261,2)</f>
        <v>0</v>
      </c>
      <c r="P261" s="230">
        <v>0</v>
      </c>
      <c r="Q261" s="230">
        <f>ROUND(E261*P261,2)</f>
        <v>0</v>
      </c>
      <c r="R261" s="231"/>
      <c r="S261" s="231" t="s">
        <v>118</v>
      </c>
      <c r="T261" s="231" t="s">
        <v>119</v>
      </c>
      <c r="U261" s="231">
        <v>0</v>
      </c>
      <c r="V261" s="231">
        <f>ROUND(E261*U261,2)</f>
        <v>0</v>
      </c>
      <c r="W261" s="231"/>
      <c r="X261" s="231" t="s">
        <v>422</v>
      </c>
      <c r="Y261" s="231" t="s">
        <v>121</v>
      </c>
      <c r="Z261" s="211"/>
      <c r="AA261" s="211"/>
      <c r="AB261" s="211"/>
      <c r="AC261" s="211"/>
      <c r="AD261" s="211"/>
      <c r="AE261" s="211"/>
      <c r="AF261" s="211"/>
      <c r="AG261" s="211" t="s">
        <v>423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2" x14ac:dyDescent="0.25">
      <c r="A262" s="228"/>
      <c r="B262" s="229"/>
      <c r="C262" s="260" t="s">
        <v>58</v>
      </c>
      <c r="D262" s="233"/>
      <c r="E262" s="234">
        <v>3</v>
      </c>
      <c r="F262" s="231"/>
      <c r="G262" s="231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31"/>
      <c r="Z262" s="211"/>
      <c r="AA262" s="211"/>
      <c r="AB262" s="211"/>
      <c r="AC262" s="211"/>
      <c r="AD262" s="211"/>
      <c r="AE262" s="211"/>
      <c r="AF262" s="211"/>
      <c r="AG262" s="211" t="s">
        <v>124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ht="20.399999999999999" outlineLevel="1" x14ac:dyDescent="0.25">
      <c r="A263" s="244">
        <v>89</v>
      </c>
      <c r="B263" s="245" t="s">
        <v>442</v>
      </c>
      <c r="C263" s="259" t="s">
        <v>443</v>
      </c>
      <c r="D263" s="246" t="s">
        <v>421</v>
      </c>
      <c r="E263" s="247">
        <v>1</v>
      </c>
      <c r="F263" s="248"/>
      <c r="G263" s="249">
        <f>ROUND(E263*F263,2)</f>
        <v>0</v>
      </c>
      <c r="H263" s="232"/>
      <c r="I263" s="231">
        <f>ROUND(E263*H263,2)</f>
        <v>0</v>
      </c>
      <c r="J263" s="232"/>
      <c r="K263" s="231">
        <f>ROUND(E263*J263,2)</f>
        <v>0</v>
      </c>
      <c r="L263" s="231">
        <v>21</v>
      </c>
      <c r="M263" s="231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1"/>
      <c r="S263" s="231" t="s">
        <v>118</v>
      </c>
      <c r="T263" s="231" t="s">
        <v>119</v>
      </c>
      <c r="U263" s="231">
        <v>0</v>
      </c>
      <c r="V263" s="231">
        <f>ROUND(E263*U263,2)</f>
        <v>0</v>
      </c>
      <c r="W263" s="231"/>
      <c r="X263" s="231" t="s">
        <v>422</v>
      </c>
      <c r="Y263" s="231" t="s">
        <v>121</v>
      </c>
      <c r="Z263" s="211"/>
      <c r="AA263" s="211"/>
      <c r="AB263" s="211"/>
      <c r="AC263" s="211"/>
      <c r="AD263" s="211"/>
      <c r="AE263" s="211"/>
      <c r="AF263" s="211"/>
      <c r="AG263" s="211" t="s">
        <v>423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ht="21" outlineLevel="2" x14ac:dyDescent="0.25">
      <c r="A264" s="228"/>
      <c r="B264" s="229"/>
      <c r="C264" s="261" t="s">
        <v>444</v>
      </c>
      <c r="D264" s="250"/>
      <c r="E264" s="250"/>
      <c r="F264" s="250"/>
      <c r="G264" s="250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31"/>
      <c r="Z264" s="211"/>
      <c r="AA264" s="211"/>
      <c r="AB264" s="211"/>
      <c r="AC264" s="211"/>
      <c r="AD264" s="211"/>
      <c r="AE264" s="211"/>
      <c r="AF264" s="211"/>
      <c r="AG264" s="211" t="s">
        <v>130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51" t="str">
        <f>C264</f>
        <v>/náklady na vyhotovení dokumentace skutečného provedení stavby a její předání objednateli v požadované formě a požadovaném počtu/</v>
      </c>
      <c r="BB264" s="211"/>
      <c r="BC264" s="211"/>
      <c r="BD264" s="211"/>
      <c r="BE264" s="211"/>
      <c r="BF264" s="211"/>
      <c r="BG264" s="211"/>
      <c r="BH264" s="211"/>
    </row>
    <row r="265" spans="1:60" outlineLevel="2" x14ac:dyDescent="0.25">
      <c r="A265" s="228"/>
      <c r="B265" s="229"/>
      <c r="C265" s="260" t="s">
        <v>54</v>
      </c>
      <c r="D265" s="233"/>
      <c r="E265" s="234">
        <v>1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1"/>
      <c r="AA265" s="211"/>
      <c r="AB265" s="211"/>
      <c r="AC265" s="211"/>
      <c r="AD265" s="211"/>
      <c r="AE265" s="211"/>
      <c r="AF265" s="211"/>
      <c r="AG265" s="211" t="s">
        <v>124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x14ac:dyDescent="0.25">
      <c r="A266" s="3"/>
      <c r="B266" s="4"/>
      <c r="C266" s="263"/>
      <c r="D266" s="6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AE266">
        <v>12</v>
      </c>
      <c r="AF266">
        <v>21</v>
      </c>
      <c r="AG266" t="s">
        <v>99</v>
      </c>
    </row>
    <row r="267" spans="1:60" x14ac:dyDescent="0.25">
      <c r="A267" s="214"/>
      <c r="B267" s="215" t="s">
        <v>31</v>
      </c>
      <c r="C267" s="264"/>
      <c r="D267" s="216"/>
      <c r="E267" s="217"/>
      <c r="F267" s="217"/>
      <c r="G267" s="243">
        <f>G8+G50+G60+G63+G84+G96+G99+G113+G151+G177+G199+G207+G232+G234+G239+G242+G260</f>
        <v>0</v>
      </c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AE267">
        <f>SUMIF(L7:L265,AE266,G7:G265)</f>
        <v>0</v>
      </c>
      <c r="AF267">
        <f>SUMIF(L7:L265,AF266,G7:G265)</f>
        <v>0</v>
      </c>
      <c r="AG267" t="s">
        <v>445</v>
      </c>
    </row>
    <row r="268" spans="1:60" x14ac:dyDescent="0.25">
      <c r="A268" s="3"/>
      <c r="B268" s="4"/>
      <c r="C268" s="263"/>
      <c r="D268" s="6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60" x14ac:dyDescent="0.25">
      <c r="A269" s="3"/>
      <c r="B269" s="4"/>
      <c r="C269" s="263"/>
      <c r="D269" s="6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60" x14ac:dyDescent="0.25">
      <c r="A270" s="218" t="s">
        <v>446</v>
      </c>
      <c r="B270" s="218"/>
      <c r="C270" s="265"/>
      <c r="D270" s="6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60" x14ac:dyDescent="0.25">
      <c r="A271" s="219"/>
      <c r="B271" s="220"/>
      <c r="C271" s="266"/>
      <c r="D271" s="220"/>
      <c r="E271" s="220"/>
      <c r="F271" s="220"/>
      <c r="G271" s="221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AG271" t="s">
        <v>447</v>
      </c>
    </row>
    <row r="272" spans="1:60" x14ac:dyDescent="0.25">
      <c r="A272" s="222"/>
      <c r="B272" s="223"/>
      <c r="C272" s="267"/>
      <c r="D272" s="223"/>
      <c r="E272" s="223"/>
      <c r="F272" s="223"/>
      <c r="G272" s="224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33" x14ac:dyDescent="0.25">
      <c r="A273" s="222"/>
      <c r="B273" s="223"/>
      <c r="C273" s="267"/>
      <c r="D273" s="223"/>
      <c r="E273" s="223"/>
      <c r="F273" s="223"/>
      <c r="G273" s="224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33" x14ac:dyDescent="0.25">
      <c r="A274" s="222"/>
      <c r="B274" s="223"/>
      <c r="C274" s="267"/>
      <c r="D274" s="223"/>
      <c r="E274" s="223"/>
      <c r="F274" s="223"/>
      <c r="G274" s="224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33" x14ac:dyDescent="0.25">
      <c r="A275" s="225"/>
      <c r="B275" s="226"/>
      <c r="C275" s="268"/>
      <c r="D275" s="226"/>
      <c r="E275" s="226"/>
      <c r="F275" s="226"/>
      <c r="G275" s="227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33" x14ac:dyDescent="0.25">
      <c r="A276" s="3"/>
      <c r="B276" s="4"/>
      <c r="C276" s="263"/>
      <c r="D276" s="6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33" x14ac:dyDescent="0.25">
      <c r="C277" s="269"/>
      <c r="D277" s="10"/>
      <c r="AG277" t="s">
        <v>448</v>
      </c>
    </row>
    <row r="278" spans="1:33" x14ac:dyDescent="0.25">
      <c r="D278" s="10"/>
    </row>
    <row r="279" spans="1:33" x14ac:dyDescent="0.25">
      <c r="D279" s="10"/>
    </row>
    <row r="280" spans="1:33" x14ac:dyDescent="0.25">
      <c r="D280" s="10"/>
    </row>
    <row r="281" spans="1:33" x14ac:dyDescent="0.25">
      <c r="D281" s="10"/>
    </row>
    <row r="282" spans="1:33" x14ac:dyDescent="0.25">
      <c r="D282" s="10"/>
    </row>
    <row r="283" spans="1:33" x14ac:dyDescent="0.25">
      <c r="D283" s="10"/>
    </row>
    <row r="284" spans="1:33" x14ac:dyDescent="0.25">
      <c r="D284" s="10"/>
    </row>
    <row r="285" spans="1:33" x14ac:dyDescent="0.25">
      <c r="D285" s="10"/>
    </row>
    <row r="286" spans="1:33" x14ac:dyDescent="0.25">
      <c r="D286" s="10"/>
    </row>
    <row r="287" spans="1:33" x14ac:dyDescent="0.25">
      <c r="D287" s="10"/>
    </row>
    <row r="288" spans="1:33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1">
    <mergeCell ref="C264:G264"/>
    <mergeCell ref="C187:G187"/>
    <mergeCell ref="C204:G204"/>
    <mergeCell ref="C209:G209"/>
    <mergeCell ref="C227:G227"/>
    <mergeCell ref="C231:G231"/>
    <mergeCell ref="C244:G244"/>
    <mergeCell ref="C153:G153"/>
    <mergeCell ref="C156:G156"/>
    <mergeCell ref="C159:G159"/>
    <mergeCell ref="C169:G169"/>
    <mergeCell ref="C172:G172"/>
    <mergeCell ref="C175:G175"/>
    <mergeCell ref="C132:G132"/>
    <mergeCell ref="C135:G135"/>
    <mergeCell ref="C138:G138"/>
    <mergeCell ref="C141:G141"/>
    <mergeCell ref="C144:G144"/>
    <mergeCell ref="C147:G147"/>
    <mergeCell ref="C81:G81"/>
    <mergeCell ref="C109:G109"/>
    <mergeCell ref="C120:G120"/>
    <mergeCell ref="C123:G123"/>
    <mergeCell ref="C126:G126"/>
    <mergeCell ref="C129:G129"/>
    <mergeCell ref="C39:G39"/>
    <mergeCell ref="C48:G48"/>
    <mergeCell ref="C52:G52"/>
    <mergeCell ref="C57:G57"/>
    <mergeCell ref="C72:G72"/>
    <mergeCell ref="C76:G76"/>
    <mergeCell ref="A1:G1"/>
    <mergeCell ref="C2:G2"/>
    <mergeCell ref="C3:G3"/>
    <mergeCell ref="C4:G4"/>
    <mergeCell ref="A270:C270"/>
    <mergeCell ref="A271:G275"/>
    <mergeCell ref="C12:G12"/>
    <mergeCell ref="C16:G16"/>
    <mergeCell ref="C21:G21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25A009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25A009 Pol'!Názvy_tisku</vt:lpstr>
      <vt:lpstr>oadresa</vt:lpstr>
      <vt:lpstr>Stavba!Objednatel</vt:lpstr>
      <vt:lpstr>Stavba!Objekt</vt:lpstr>
      <vt:lpstr>'01 25A009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138 MartinR</dc:creator>
  <cp:lastModifiedBy>138 MartinR</cp:lastModifiedBy>
  <cp:lastPrinted>2025-07-06T20:17:05Z</cp:lastPrinted>
  <dcterms:created xsi:type="dcterms:W3CDTF">2009-04-08T07:15:50Z</dcterms:created>
  <dcterms:modified xsi:type="dcterms:W3CDTF">2025-07-06T20:17:56Z</dcterms:modified>
</cp:coreProperties>
</file>